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hus\Desktop\"/>
    </mc:Choice>
  </mc:AlternateContent>
  <xr:revisionPtr revIDLastSave="0" documentId="8_{E08F94DA-D5E7-418D-BEE8-0FF137C99238}" xr6:coauthVersionLast="47" xr6:coauthVersionMax="47" xr10:uidLastSave="{00000000-0000-0000-0000-000000000000}"/>
  <workbookProtection workbookAlgorithmName="SHA-512" workbookHashValue="yofYspR6q1ujTvwN4DkeP2HWV70EPUZRDOr2i7QQW5eyxvicfTRXswx9whsyC5KqU+S4IGiBivNfetY77RJ6WQ==" workbookSaltValue="kaoIcldc4kr0SdC8FnuvSg==" workbookSpinCount="100000" lockStructure="1"/>
  <bookViews>
    <workbookView xWindow="-120" yWindow="-120" windowWidth="29040" windowHeight="17520" tabRatio="684" xr2:uid="{00000000-000D-0000-FFFF-FFFF00000000}"/>
  </bookViews>
  <sheets>
    <sheet name="Ferie menu" sheetId="6" r:id="rId1"/>
    <sheet name="Udbetaling af ferie" sheetId="1" state="hidden" r:id="rId2"/>
    <sheet name="Udbetaling af 6. ferieuge" sheetId="8" state="hidden" r:id="rId3"/>
    <sheet name="Udbetaling af 5. ferieuge" sheetId="9" r:id="rId4"/>
    <sheet name="Ferie på forskud" sheetId="10" r:id="rId5"/>
    <sheet name="Feriekort på forskud " sheetId="13" r:id="rId6"/>
    <sheet name="Overførsel af 5.ferieuge" sheetId="7" r:id="rId7"/>
    <sheet name="Overfør. af ferie på feriekort" sheetId="11" r:id="rId8"/>
    <sheet name="Feriehindring" sheetId="12" r:id="rId9"/>
    <sheet name=" område" sheetId="5" state="hidden" r:id="rId10"/>
    <sheet name="Ark1" sheetId="4" state="hidden" r:id="rId11"/>
  </sheets>
  <externalReferences>
    <externalReference r:id="rId12"/>
    <externalReference r:id="rId13"/>
  </externalReferences>
  <definedNames>
    <definedName name="aco">' område'!$H$24:$H$53</definedName>
    <definedName name="afdeling" localSheetId="4">#REF!</definedName>
    <definedName name="afdeling" localSheetId="8">#REF!</definedName>
    <definedName name="afdeling" localSheetId="5">#REF!</definedName>
    <definedName name="afdeling" localSheetId="7">#REF!</definedName>
    <definedName name="afdeling" localSheetId="3">#REF!</definedName>
    <definedName name="afdeling">#REF!</definedName>
    <definedName name="afdelinger" localSheetId="9">' område'!$H$24:$H$53</definedName>
    <definedName name="afdelinger" localSheetId="4">#REF!</definedName>
    <definedName name="afdelinger" localSheetId="8">#REF!</definedName>
    <definedName name="afdelinger" localSheetId="5">#REF!</definedName>
    <definedName name="afdelinger" localSheetId="7">#REF!</definedName>
    <definedName name="afdelinger" localSheetId="6">#REF!</definedName>
    <definedName name="afdelinger" localSheetId="3">#REF!</definedName>
    <definedName name="afdelinger" localSheetId="2">#REF!</definedName>
    <definedName name="afdelinger">#REF!</definedName>
    <definedName name="afløning" localSheetId="9">#REF!</definedName>
    <definedName name="afløning" localSheetId="4">#REF!</definedName>
    <definedName name="afløning" localSheetId="8">#REF!</definedName>
    <definedName name="afløning" localSheetId="5">#REF!</definedName>
    <definedName name="afløning" localSheetId="7">#REF!</definedName>
    <definedName name="afløning" localSheetId="6">#REF!</definedName>
    <definedName name="afløning" localSheetId="3">#REF!</definedName>
    <definedName name="afløning" localSheetId="2">#REF!</definedName>
    <definedName name="afløning">#REF!</definedName>
    <definedName name="afsnit">'[1] område'!$B$24:$B$76</definedName>
    <definedName name="aftale" localSheetId="9">[2]Ark2!$A$9:$A$10</definedName>
    <definedName name="aftale" localSheetId="4">#REF!</definedName>
    <definedName name="aftale" localSheetId="8">#REF!</definedName>
    <definedName name="aftale" localSheetId="5">#REF!</definedName>
    <definedName name="aftale" localSheetId="7">#REF!</definedName>
    <definedName name="aftale" localSheetId="6">#REF!</definedName>
    <definedName name="aftale" localSheetId="3">#REF!</definedName>
    <definedName name="aftale" localSheetId="2">#REF!</definedName>
    <definedName name="aftale">#REF!</definedName>
    <definedName name="aktivitet" localSheetId="9">[2]Ark2!$A$6:$A$7</definedName>
    <definedName name="aktivitet" localSheetId="4">#REF!</definedName>
    <definedName name="aktivitet" localSheetId="8">#REF!</definedName>
    <definedName name="aktivitet" localSheetId="5">#REF!</definedName>
    <definedName name="aktivitet" localSheetId="7">#REF!</definedName>
    <definedName name="aktivitet" localSheetId="6">#REF!</definedName>
    <definedName name="aktivitet" localSheetId="3">#REF!</definedName>
    <definedName name="aktivitet" localSheetId="2">#REF!</definedName>
    <definedName name="aktivitet">#REF!</definedName>
    <definedName name="ansættelsesforhold" localSheetId="9">[2]Ark2!$A$1:$A$3</definedName>
    <definedName name="ansættelsesforhold" localSheetId="4">#REF!</definedName>
    <definedName name="ansættelsesforhold" localSheetId="8">#REF!</definedName>
    <definedName name="ansættelsesforhold" localSheetId="5">#REF!</definedName>
    <definedName name="ansættelsesforhold" localSheetId="7">#REF!</definedName>
    <definedName name="ansættelsesforhold" localSheetId="6">#REF!</definedName>
    <definedName name="ansættelsesforhold" localSheetId="3">#REF!</definedName>
    <definedName name="ansættelsesforhold" localSheetId="2">#REF!</definedName>
    <definedName name="ansættelsesforhold">#REF!</definedName>
    <definedName name="attester">[2]Ark2!$N$2:$N$5</definedName>
    <definedName name="basis" localSheetId="4">#REF!</definedName>
    <definedName name="basis" localSheetId="8">#REF!</definedName>
    <definedName name="basis" localSheetId="5">#REF!</definedName>
    <definedName name="basis" localSheetId="7">#REF!</definedName>
    <definedName name="basis" localSheetId="3">#REF!</definedName>
    <definedName name="basis">#REF!</definedName>
    <definedName name="basis2" localSheetId="4">#REF!</definedName>
    <definedName name="basis2" localSheetId="8">#REF!</definedName>
    <definedName name="basis2" localSheetId="5">#REF!</definedName>
    <definedName name="basis2" localSheetId="7">#REF!</definedName>
    <definedName name="basis2" localSheetId="3">#REF!</definedName>
    <definedName name="basis2">#REF!</definedName>
    <definedName name="begrundelse">[2]Ark2!$L$27:$L$30</definedName>
    <definedName name="dækning">'[2]TR FTR AMIR'!$A$2:$A$1191</definedName>
    <definedName name="fratrædelse" localSheetId="9">[2]Ark2!$M$1:$M$11</definedName>
    <definedName name="fratrædelse" localSheetId="4">#REF!</definedName>
    <definedName name="fratrædelse" localSheetId="8">#REF!</definedName>
    <definedName name="fratrædelse" localSheetId="5">#REF!</definedName>
    <definedName name="fratrædelse" localSheetId="7">#REF!</definedName>
    <definedName name="fratrædelse" localSheetId="6">#REF!</definedName>
    <definedName name="fratrædelse" localSheetId="3">#REF!</definedName>
    <definedName name="fratrædelse" localSheetId="2">#REF!</definedName>
    <definedName name="fratrædelse">#REF!</definedName>
    <definedName name="funktion">'[2]TR FTR AMIR'!$I$31:$I$397</definedName>
    <definedName name="geografi">[2]Ark2!$O$1:$O$122</definedName>
    <definedName name="Header" localSheetId="4">#REF!</definedName>
    <definedName name="Header" localSheetId="8">#REF!</definedName>
    <definedName name="Header" localSheetId="5">#REF!</definedName>
    <definedName name="Header" localSheetId="7">#REF!</definedName>
    <definedName name="Header" localSheetId="3">#REF!</definedName>
    <definedName name="Header">#REF!</definedName>
    <definedName name="individuel">[2]Ark2!$P$3:$P$576</definedName>
    <definedName name="Inst">'[1] område'!$A$24:$A$53</definedName>
    <definedName name="institutioner" localSheetId="9">#REF!</definedName>
    <definedName name="institutioner" localSheetId="4">#REF!</definedName>
    <definedName name="institutioner" localSheetId="8">#REF!</definedName>
    <definedName name="institutioner" localSheetId="5">#REF!</definedName>
    <definedName name="institutioner" localSheetId="7">#REF!</definedName>
    <definedName name="institutioner" localSheetId="6">#REF!</definedName>
    <definedName name="institutioner" localSheetId="3">#REF!</definedName>
    <definedName name="institutioner" localSheetId="2">#REF!</definedName>
    <definedName name="institutioner">#REF!</definedName>
    <definedName name="ja" localSheetId="9">[2]Ark2!$E$1:$E$2</definedName>
    <definedName name="ja" localSheetId="4">#REF!</definedName>
    <definedName name="ja" localSheetId="8">#REF!</definedName>
    <definedName name="ja" localSheetId="5">#REF!</definedName>
    <definedName name="ja" localSheetId="7">#REF!</definedName>
    <definedName name="ja" localSheetId="6">#REF!</definedName>
    <definedName name="ja" localSheetId="3">#REF!</definedName>
    <definedName name="ja" localSheetId="2">#REF!</definedName>
    <definedName name="ja">#REF!</definedName>
    <definedName name="janej">[2]Ark2!$M$27:$M$28</definedName>
    <definedName name="los" localSheetId="4">#REF!</definedName>
    <definedName name="los" localSheetId="8">#REF!</definedName>
    <definedName name="los" localSheetId="5">#REF!</definedName>
    <definedName name="los" localSheetId="7">#REF!</definedName>
    <definedName name="los" localSheetId="3">#REF!</definedName>
    <definedName name="los">#REF!</definedName>
    <definedName name="makreds">[2]Ark2!$C$12:$C$16</definedName>
    <definedName name="nummer" localSheetId="9">#REF!</definedName>
    <definedName name="nummer" localSheetId="4">#REF!</definedName>
    <definedName name="nummer" localSheetId="8">#REF!</definedName>
    <definedName name="nummer" localSheetId="5">#REF!</definedName>
    <definedName name="nummer" localSheetId="7">#REF!</definedName>
    <definedName name="nummer" localSheetId="6">#REF!</definedName>
    <definedName name="nummer" localSheetId="3">#REF!</definedName>
    <definedName name="nummer" localSheetId="2">#REF!</definedName>
    <definedName name="nummer">#REF!</definedName>
    <definedName name="område" localSheetId="4">#REF!</definedName>
    <definedName name="område" localSheetId="8">#REF!</definedName>
    <definedName name="område" localSheetId="5">#REF!</definedName>
    <definedName name="område" localSheetId="7">#REF!</definedName>
    <definedName name="område" localSheetId="3">#REF!</definedName>
    <definedName name="område">#REF!</definedName>
    <definedName name="område2" localSheetId="4">#REF!</definedName>
    <definedName name="område2" localSheetId="8">#REF!</definedName>
    <definedName name="område2" localSheetId="5">#REF!</definedName>
    <definedName name="område2" localSheetId="7">#REF!</definedName>
    <definedName name="område2" localSheetId="3">#REF!</definedName>
    <definedName name="område2">#REF!</definedName>
    <definedName name="områdeB" localSheetId="4">#REF!</definedName>
    <definedName name="områdeB" localSheetId="8">#REF!</definedName>
    <definedName name="områdeB" localSheetId="5">#REF!</definedName>
    <definedName name="områdeB" localSheetId="7">#REF!</definedName>
    <definedName name="områdeB" localSheetId="3">#REF!</definedName>
    <definedName name="områdeB">#REF!</definedName>
    <definedName name="området" localSheetId="9">' område'!$A$4:$A$22</definedName>
    <definedName name="området" localSheetId="4">#REF!</definedName>
    <definedName name="området" localSheetId="8">#REF!</definedName>
    <definedName name="området" localSheetId="5">#REF!</definedName>
    <definedName name="området" localSheetId="7">#REF!</definedName>
    <definedName name="området" localSheetId="6">#REF!</definedName>
    <definedName name="området" localSheetId="3">#REF!</definedName>
    <definedName name="området" localSheetId="2">#REF!</definedName>
    <definedName name="området">#REF!</definedName>
    <definedName name="orlov" localSheetId="9">[2]Ark2!$L$1:$L$7</definedName>
    <definedName name="orlov" localSheetId="4">#REF!</definedName>
    <definedName name="orlov" localSheetId="8">#REF!</definedName>
    <definedName name="orlov" localSheetId="5">#REF!</definedName>
    <definedName name="orlov" localSheetId="7">#REF!</definedName>
    <definedName name="orlov" localSheetId="6">#REF!</definedName>
    <definedName name="orlov" localSheetId="3">#REF!</definedName>
    <definedName name="orlov" localSheetId="2">#REF!</definedName>
    <definedName name="orlov">#REF!</definedName>
    <definedName name="person" localSheetId="4">#REF!</definedName>
    <definedName name="person" localSheetId="8">#REF!</definedName>
    <definedName name="person" localSheetId="5">#REF!</definedName>
    <definedName name="person" localSheetId="7">#REF!</definedName>
    <definedName name="person" localSheetId="3">#REF!</definedName>
    <definedName name="person">#REF!</definedName>
    <definedName name="RawData" localSheetId="4">#REF!</definedName>
    <definedName name="RawData" localSheetId="8">#REF!</definedName>
    <definedName name="RawData" localSheetId="5">#REF!</definedName>
    <definedName name="RawData" localSheetId="7">#REF!</definedName>
    <definedName name="RawData" localSheetId="3">#REF!</definedName>
    <definedName name="RawData">#REF!</definedName>
    <definedName name="RawHeader" localSheetId="4">#REF!</definedName>
    <definedName name="RawHeader" localSheetId="8">#REF!</definedName>
    <definedName name="RawHeader" localSheetId="5">#REF!</definedName>
    <definedName name="RawHeader" localSheetId="7">#REF!</definedName>
    <definedName name="RawHeader" localSheetId="3">#REF!</definedName>
    <definedName name="RawHeader">#REF!</definedName>
    <definedName name="rolle">'[2]TR FTR AMIR'!$O$31:$O$41</definedName>
    <definedName name="skattekort" localSheetId="9">#REF!</definedName>
    <definedName name="skattekort" localSheetId="4">#REF!</definedName>
    <definedName name="skattekort" localSheetId="8">#REF!</definedName>
    <definedName name="skattekort" localSheetId="5">#REF!</definedName>
    <definedName name="skattekort" localSheetId="7">#REF!</definedName>
    <definedName name="skattekort" localSheetId="6">#REF!</definedName>
    <definedName name="skattekort" localSheetId="3">#REF!</definedName>
    <definedName name="skattekort" localSheetId="2">#REF!</definedName>
    <definedName name="skattekort">#REF!</definedName>
    <definedName name="Sprogkrav">[2]Ark2!$E$5:$E$7</definedName>
    <definedName name="stillinger">[2]stillinger!$A$2:$C$428</definedName>
    <definedName name="tillæg" localSheetId="9">[2]Ark2!$F$1:$F$3</definedName>
    <definedName name="tillæg" localSheetId="4">#REF!</definedName>
    <definedName name="tillæg" localSheetId="8">#REF!</definedName>
    <definedName name="tillæg" localSheetId="5">#REF!</definedName>
    <definedName name="tillæg" localSheetId="7">#REF!</definedName>
    <definedName name="tillæg" localSheetId="6">#REF!</definedName>
    <definedName name="tillæg" localSheetId="3">#REF!</definedName>
    <definedName name="tillæg" localSheetId="2">#REF!</definedName>
    <definedName name="tillæg">#REF!</definedName>
    <definedName name="trin" localSheetId="9">[2]Ark2!$G$1:$G$2</definedName>
    <definedName name="trin" localSheetId="4">#REF!</definedName>
    <definedName name="trin" localSheetId="8">#REF!</definedName>
    <definedName name="trin" localSheetId="5">#REF!</definedName>
    <definedName name="trin" localSheetId="7">#REF!</definedName>
    <definedName name="trin" localSheetId="6">#REF!</definedName>
    <definedName name="trin" localSheetId="3">#REF!</definedName>
    <definedName name="trin" localSheetId="2">#REF!</definedName>
    <definedName name="trin">#REF!</definedName>
    <definedName name="_xlnm.Print_Area" localSheetId="4">'Ferie på forskud'!$A$1:$M$74</definedName>
    <definedName name="_xlnm.Print_Area" localSheetId="8">Feriehindring!$A$1:$L$66</definedName>
    <definedName name="_xlnm.Print_Area" localSheetId="5">'Feriekort på forskud '!$A$1:$M$74</definedName>
    <definedName name="_xlnm.Print_Area" localSheetId="7">'Overfør. af ferie på feriekort'!$A$1:$M$66</definedName>
    <definedName name="_xlnm.Print_Area" localSheetId="6">'Overførsel af 5.ferieuge'!$A$1:$M$61</definedName>
    <definedName name="_xlnm.Print_Area" localSheetId="3">'Udbetaling af 5. ferieuge'!$A$1:$M$87</definedName>
    <definedName name="_xlnm.Print_Area" localSheetId="2">'Udbetaling af 6. ferieuge'!$A$1:$M$69</definedName>
    <definedName name="_xlnm.Print_Area" localSheetId="1">'Udbetaling af ferie'!$A$1:$M$61</definedName>
    <definedName name="vagttype" localSheetId="9">[2]Ark2!$C$1:$C$6</definedName>
    <definedName name="vagttype" localSheetId="4">#REF!</definedName>
    <definedName name="vagttype" localSheetId="8">#REF!</definedName>
    <definedName name="vagttype" localSheetId="5">#REF!</definedName>
    <definedName name="vagttype" localSheetId="7">#REF!</definedName>
    <definedName name="vagttype" localSheetId="6">#REF!</definedName>
    <definedName name="vagttype" localSheetId="3">#REF!</definedName>
    <definedName name="vagttype" localSheetId="2">#REF!</definedName>
    <definedName name="vagttype">#REF!</definedName>
    <definedName name="årsag" localSheetId="9">[2]Ark2!$H$1:$H$15</definedName>
    <definedName name="årsag" localSheetId="4">#REF!</definedName>
    <definedName name="årsag" localSheetId="8">#REF!</definedName>
    <definedName name="årsag" localSheetId="5">#REF!</definedName>
    <definedName name="årsag" localSheetId="7">#REF!</definedName>
    <definedName name="årsag" localSheetId="6">#REF!</definedName>
    <definedName name="årsag" localSheetId="2">#REF!</definedName>
    <definedName name="årsag">'Ark1'!$A$3:$A$17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 i="13" l="1"/>
  <c r="E2" i="5"/>
  <c r="E18" i="5" s="1"/>
  <c r="E1" i="5"/>
  <c r="E25" i="5" s="1"/>
  <c r="K52" i="13"/>
  <c r="O46" i="13"/>
  <c r="C53" i="8"/>
  <c r="E4" i="5" l="1"/>
  <c r="E12" i="5"/>
  <c r="F75" i="13" s="1"/>
  <c r="E39" i="5"/>
  <c r="E77" i="5"/>
  <c r="E88" i="5"/>
  <c r="E37" i="5"/>
  <c r="E36" i="5"/>
  <c r="E35" i="5"/>
  <c r="E34" i="5"/>
  <c r="E76" i="5"/>
  <c r="E56" i="5"/>
  <c r="E86" i="5"/>
  <c r="E69" i="5"/>
  <c r="E33" i="5"/>
  <c r="E44" i="5"/>
  <c r="E87" i="5"/>
  <c r="E54" i="5"/>
  <c r="E84" i="5"/>
  <c r="E83" i="5"/>
  <c r="E82" i="5"/>
  <c r="E81" i="5"/>
  <c r="E32" i="5"/>
  <c r="E60" i="5"/>
  <c r="E72" i="5"/>
  <c r="E71" i="5"/>
  <c r="E55" i="5"/>
  <c r="E38" i="5"/>
  <c r="E85" i="5"/>
  <c r="E68" i="5"/>
  <c r="E52" i="5"/>
  <c r="E51" i="5"/>
  <c r="E50" i="5"/>
  <c r="E65" i="5"/>
  <c r="E80" i="5"/>
  <c r="E64" i="5"/>
  <c r="E79" i="5"/>
  <c r="E63" i="5"/>
  <c r="E47" i="5"/>
  <c r="E31" i="5"/>
  <c r="E40" i="5"/>
  <c r="E70" i="5"/>
  <c r="E53" i="5"/>
  <c r="E67" i="5"/>
  <c r="E66" i="5"/>
  <c r="E49" i="5"/>
  <c r="E48" i="5"/>
  <c r="E78" i="5"/>
  <c r="E62" i="5"/>
  <c r="E46" i="5"/>
  <c r="E30" i="5"/>
  <c r="E61" i="5"/>
  <c r="E45" i="5"/>
  <c r="E29" i="5"/>
  <c r="E28" i="5"/>
  <c r="E75" i="5"/>
  <c r="E27" i="5"/>
  <c r="E59" i="5"/>
  <c r="E43" i="5"/>
  <c r="E74" i="5"/>
  <c r="E58" i="5"/>
  <c r="E42" i="5"/>
  <c r="E26" i="5"/>
  <c r="E24" i="5"/>
  <c r="E73" i="5"/>
  <c r="E57" i="5"/>
  <c r="E41" i="5"/>
  <c r="O50" i="13"/>
  <c r="G50" i="13" s="1"/>
  <c r="K50" i="13" s="1"/>
  <c r="L52" i="8"/>
  <c r="L46" i="8"/>
  <c r="H2" i="5" l="1"/>
  <c r="H4" i="5" s="1"/>
  <c r="G2" i="5"/>
  <c r="G4" i="5" s="1"/>
  <c r="G1" i="5"/>
  <c r="H1" i="5"/>
  <c r="G18" i="5" l="1"/>
  <c r="G12" i="5"/>
  <c r="H18" i="5"/>
  <c r="H12" i="5"/>
  <c r="H66" i="12" s="1"/>
  <c r="G87" i="5"/>
  <c r="G88" i="5"/>
  <c r="H87" i="5"/>
  <c r="H88" i="5"/>
  <c r="H25" i="5"/>
  <c r="H33" i="5"/>
  <c r="H41" i="5"/>
  <c r="H49" i="5"/>
  <c r="H57" i="5"/>
  <c r="H65" i="5"/>
  <c r="H73" i="5"/>
  <c r="H81" i="5"/>
  <c r="H43" i="5"/>
  <c r="H83" i="5"/>
  <c r="H28" i="5"/>
  <c r="H68" i="5"/>
  <c r="H84" i="5"/>
  <c r="H29" i="5"/>
  <c r="H69" i="5"/>
  <c r="H26" i="5"/>
  <c r="H34" i="5"/>
  <c r="H42" i="5"/>
  <c r="H50" i="5"/>
  <c r="H58" i="5"/>
  <c r="H66" i="5"/>
  <c r="H74" i="5"/>
  <c r="H82" i="5"/>
  <c r="H35" i="5"/>
  <c r="H59" i="5"/>
  <c r="H75" i="5"/>
  <c r="H36" i="5"/>
  <c r="H60" i="5"/>
  <c r="H76" i="5"/>
  <c r="H45" i="5"/>
  <c r="H61" i="5"/>
  <c r="H85" i="5"/>
  <c r="H27" i="5"/>
  <c r="H51" i="5"/>
  <c r="H67" i="5"/>
  <c r="H30" i="5"/>
  <c r="H38" i="5"/>
  <c r="H46" i="5"/>
  <c r="H54" i="5"/>
  <c r="H62" i="5"/>
  <c r="H70" i="5"/>
  <c r="H78" i="5"/>
  <c r="H86" i="5"/>
  <c r="H32" i="5"/>
  <c r="H48" i="5"/>
  <c r="H64" i="5"/>
  <c r="H80" i="5"/>
  <c r="H44" i="5"/>
  <c r="H37" i="5"/>
  <c r="H31" i="5"/>
  <c r="H39" i="5"/>
  <c r="H47" i="5"/>
  <c r="H55" i="5"/>
  <c r="H63" i="5"/>
  <c r="H71" i="5"/>
  <c r="H79" i="5"/>
  <c r="H24" i="5"/>
  <c r="H40" i="5"/>
  <c r="H56" i="5"/>
  <c r="H72" i="5"/>
  <c r="H52" i="5"/>
  <c r="H53" i="5"/>
  <c r="H77" i="5"/>
  <c r="G27" i="5"/>
  <c r="G31" i="5"/>
  <c r="G35" i="5"/>
  <c r="G39" i="5"/>
  <c r="G43" i="5"/>
  <c r="G47" i="5"/>
  <c r="G51" i="5"/>
  <c r="G55" i="5"/>
  <c r="G59" i="5"/>
  <c r="G63" i="5"/>
  <c r="G67" i="5"/>
  <c r="G71" i="5"/>
  <c r="G75" i="5"/>
  <c r="G79" i="5"/>
  <c r="G83" i="5"/>
  <c r="G26" i="5"/>
  <c r="G30" i="5"/>
  <c r="G34" i="5"/>
  <c r="G38" i="5"/>
  <c r="G42" i="5"/>
  <c r="G46" i="5"/>
  <c r="G50" i="5"/>
  <c r="G54" i="5"/>
  <c r="G58" i="5"/>
  <c r="G62" i="5"/>
  <c r="G66" i="5"/>
  <c r="G70" i="5"/>
  <c r="G74" i="5"/>
  <c r="G78" i="5"/>
  <c r="G82" i="5"/>
  <c r="G86" i="5"/>
  <c r="G25" i="5"/>
  <c r="G29" i="5"/>
  <c r="G33" i="5"/>
  <c r="G37" i="5"/>
  <c r="G41" i="5"/>
  <c r="G45" i="5"/>
  <c r="G49" i="5"/>
  <c r="G53" i="5"/>
  <c r="G57" i="5"/>
  <c r="G61" i="5"/>
  <c r="G65" i="5"/>
  <c r="G69" i="5"/>
  <c r="G73" i="5"/>
  <c r="G77" i="5"/>
  <c r="G81" i="5"/>
  <c r="G85" i="5"/>
  <c r="G24" i="5"/>
  <c r="G28" i="5"/>
  <c r="G32" i="5"/>
  <c r="G36" i="5"/>
  <c r="G40" i="5"/>
  <c r="G44" i="5"/>
  <c r="G48" i="5"/>
  <c r="G52" i="5"/>
  <c r="G56" i="5"/>
  <c r="G60" i="5"/>
  <c r="G64" i="5"/>
  <c r="G68" i="5"/>
  <c r="G72" i="5"/>
  <c r="G76" i="5"/>
  <c r="G80" i="5"/>
  <c r="G84" i="5"/>
  <c r="H65" i="11"/>
  <c r="L50" i="8" l="1"/>
  <c r="L48" i="8"/>
  <c r="K55" i="9" l="1"/>
  <c r="O46" i="10" l="1"/>
  <c r="G46" i="10" s="1"/>
  <c r="D2" i="5" l="1"/>
  <c r="D4" i="5" s="1"/>
  <c r="K52" i="10"/>
  <c r="D18" i="5" l="1"/>
  <c r="D12" i="5"/>
  <c r="D1" i="5"/>
  <c r="D87" i="5" l="1"/>
  <c r="D88" i="5"/>
  <c r="D24" i="5"/>
  <c r="D30" i="5"/>
  <c r="D64" i="5"/>
  <c r="D78" i="5"/>
  <c r="D25" i="5"/>
  <c r="D27" i="5"/>
  <c r="D29" i="5"/>
  <c r="D31" i="5"/>
  <c r="D33" i="5"/>
  <c r="D35" i="5"/>
  <c r="D37" i="5"/>
  <c r="D39" i="5"/>
  <c r="D41" i="5"/>
  <c r="D43" i="5"/>
  <c r="D45" i="5"/>
  <c r="D47" i="5"/>
  <c r="D49" i="5"/>
  <c r="D51" i="5"/>
  <c r="D53" i="5"/>
  <c r="D55" i="5"/>
  <c r="D57" i="5"/>
  <c r="D59" i="5"/>
  <c r="D61" i="5"/>
  <c r="D63" i="5"/>
  <c r="D65" i="5"/>
  <c r="D67" i="5"/>
  <c r="D69" i="5"/>
  <c r="D71" i="5"/>
  <c r="D73" i="5"/>
  <c r="D75" i="5"/>
  <c r="D77" i="5"/>
  <c r="D79" i="5"/>
  <c r="D81" i="5"/>
  <c r="D83" i="5"/>
  <c r="D85" i="5"/>
  <c r="D32" i="5"/>
  <c r="D56" i="5"/>
  <c r="D66" i="5"/>
  <c r="D72" i="5"/>
  <c r="D80" i="5"/>
  <c r="D28" i="5"/>
  <c r="D42" i="5"/>
  <c r="D48" i="5"/>
  <c r="D54" i="5"/>
  <c r="D60" i="5"/>
  <c r="D68" i="5"/>
  <c r="D74" i="5"/>
  <c r="D82" i="5"/>
  <c r="D86" i="5"/>
  <c r="D26" i="5"/>
  <c r="D34" i="5"/>
  <c r="D36" i="5"/>
  <c r="D38" i="5"/>
  <c r="D40" i="5"/>
  <c r="D44" i="5"/>
  <c r="D46" i="5"/>
  <c r="D50" i="5"/>
  <c r="D52" i="5"/>
  <c r="D58" i="5"/>
  <c r="D62" i="5"/>
  <c r="D70" i="5"/>
  <c r="D76" i="5"/>
  <c r="D84" i="5"/>
  <c r="F75" i="10"/>
  <c r="C2" i="5"/>
  <c r="C4" i="5" s="1"/>
  <c r="C18" i="5" l="1"/>
  <c r="C12" i="5"/>
  <c r="J68" i="9"/>
  <c r="J66" i="9"/>
  <c r="C1" i="5"/>
  <c r="C87" i="5" l="1"/>
  <c r="C88" i="5"/>
  <c r="C30" i="5"/>
  <c r="C38" i="5"/>
  <c r="C46" i="5"/>
  <c r="C54" i="5"/>
  <c r="C62" i="5"/>
  <c r="C70" i="5"/>
  <c r="C78" i="5"/>
  <c r="C86" i="5"/>
  <c r="C41" i="5"/>
  <c r="C49" i="5"/>
  <c r="C57" i="5"/>
  <c r="C73" i="5"/>
  <c r="C81" i="5"/>
  <c r="C36" i="5"/>
  <c r="C44" i="5"/>
  <c r="C52" i="5"/>
  <c r="C60" i="5"/>
  <c r="C68" i="5"/>
  <c r="C76" i="5"/>
  <c r="C84" i="5"/>
  <c r="C25" i="5"/>
  <c r="C33" i="5"/>
  <c r="C65" i="5"/>
  <c r="C28" i="5"/>
  <c r="C31" i="5"/>
  <c r="C39" i="5"/>
  <c r="C47" i="5"/>
  <c r="C55" i="5"/>
  <c r="C63" i="5"/>
  <c r="C71" i="5"/>
  <c r="C79" i="5"/>
  <c r="C24" i="5"/>
  <c r="C26" i="5"/>
  <c r="C34" i="5"/>
  <c r="C42" i="5"/>
  <c r="C50" i="5"/>
  <c r="C58" i="5"/>
  <c r="C66" i="5"/>
  <c r="C74" i="5"/>
  <c r="C82" i="5"/>
  <c r="C67" i="5"/>
  <c r="C75" i="5"/>
  <c r="C29" i="5"/>
  <c r="C37" i="5"/>
  <c r="C45" i="5"/>
  <c r="C53" i="5"/>
  <c r="C61" i="5"/>
  <c r="C69" i="5"/>
  <c r="C77" i="5"/>
  <c r="C85" i="5"/>
  <c r="C32" i="5"/>
  <c r="C40" i="5"/>
  <c r="C48" i="5"/>
  <c r="C56" i="5"/>
  <c r="C64" i="5"/>
  <c r="C72" i="5"/>
  <c r="C80" i="5"/>
  <c r="C27" i="5"/>
  <c r="C35" i="5"/>
  <c r="C43" i="5"/>
  <c r="C51" i="5"/>
  <c r="C59" i="5"/>
  <c r="C83" i="5"/>
  <c r="H86" i="9"/>
  <c r="J70" i="9"/>
  <c r="C62" i="9"/>
  <c r="K70" i="9"/>
  <c r="K68" i="9"/>
  <c r="K66" i="9"/>
  <c r="K59" i="9"/>
  <c r="C73" i="9"/>
  <c r="E70" i="9"/>
  <c r="E68" i="9"/>
  <c r="E66" i="9"/>
  <c r="D64" i="9"/>
  <c r="C59" i="9"/>
  <c r="B2" i="5" l="1"/>
  <c r="B4" i="5" s="1"/>
  <c r="B1" i="5"/>
  <c r="F2" i="5"/>
  <c r="F4" i="5" s="1"/>
  <c r="F1" i="5"/>
  <c r="B18" i="5" l="1"/>
  <c r="B12" i="5"/>
  <c r="F18" i="5"/>
  <c r="F12" i="5"/>
  <c r="H60" i="7" s="1"/>
  <c r="B87" i="5"/>
  <c r="B88" i="5"/>
  <c r="F24" i="5"/>
  <c r="F87" i="5"/>
  <c r="F88" i="5"/>
  <c r="B25" i="5"/>
  <c r="B29" i="5"/>
  <c r="B33" i="5"/>
  <c r="B37" i="5"/>
  <c r="B41" i="5"/>
  <c r="B45" i="5"/>
  <c r="B49" i="5"/>
  <c r="B53" i="5"/>
  <c r="B57" i="5"/>
  <c r="B61" i="5"/>
  <c r="B65" i="5"/>
  <c r="B69" i="5"/>
  <c r="B73" i="5"/>
  <c r="B77" i="5"/>
  <c r="B81" i="5"/>
  <c r="B85" i="5"/>
  <c r="B31" i="5"/>
  <c r="B71" i="5"/>
  <c r="B83" i="5"/>
  <c r="B26" i="5"/>
  <c r="B30" i="5"/>
  <c r="B34" i="5"/>
  <c r="B38" i="5"/>
  <c r="B42" i="5"/>
  <c r="B46" i="5"/>
  <c r="B50" i="5"/>
  <c r="B54" i="5"/>
  <c r="B58" i="5"/>
  <c r="B62" i="5"/>
  <c r="B66" i="5"/>
  <c r="B70" i="5"/>
  <c r="B74" i="5"/>
  <c r="B78" i="5"/>
  <c r="B82" i="5"/>
  <c r="B86" i="5"/>
  <c r="B35" i="5"/>
  <c r="B63" i="5"/>
  <c r="B79" i="5"/>
  <c r="B24" i="5"/>
  <c r="B27" i="5"/>
  <c r="B39" i="5"/>
  <c r="B43" i="5"/>
  <c r="B47" i="5"/>
  <c r="B51" i="5"/>
  <c r="B55" i="5"/>
  <c r="B59" i="5"/>
  <c r="B67" i="5"/>
  <c r="B75" i="5"/>
  <c r="B28" i="5"/>
  <c r="B32" i="5"/>
  <c r="B36" i="5"/>
  <c r="B40" i="5"/>
  <c r="B44" i="5"/>
  <c r="B48" i="5"/>
  <c r="B52" i="5"/>
  <c r="B56" i="5"/>
  <c r="B60" i="5"/>
  <c r="B64" i="5"/>
  <c r="B68" i="5"/>
  <c r="B72" i="5"/>
  <c r="B76" i="5"/>
  <c r="B80" i="5"/>
  <c r="B84" i="5"/>
  <c r="C67" i="8"/>
  <c r="F26" i="5"/>
  <c r="F34" i="5"/>
  <c r="F42" i="5"/>
  <c r="F50" i="5"/>
  <c r="F58" i="5"/>
  <c r="F66" i="5"/>
  <c r="F74" i="5"/>
  <c r="F82" i="5"/>
  <c r="F41" i="5"/>
  <c r="F49" i="5"/>
  <c r="F73" i="5"/>
  <c r="F45" i="5"/>
  <c r="F69" i="5"/>
  <c r="F31" i="5"/>
  <c r="F39" i="5"/>
  <c r="F47" i="5"/>
  <c r="F55" i="5"/>
  <c r="F63" i="5"/>
  <c r="F71" i="5"/>
  <c r="F79" i="5"/>
  <c r="F57" i="5"/>
  <c r="F81" i="5"/>
  <c r="F28" i="5"/>
  <c r="F36" i="5"/>
  <c r="F44" i="5"/>
  <c r="F52" i="5"/>
  <c r="F60" i="5"/>
  <c r="F68" i="5"/>
  <c r="F76" i="5"/>
  <c r="F84" i="5"/>
  <c r="F25" i="5"/>
  <c r="F33" i="5"/>
  <c r="F65" i="5"/>
  <c r="F37" i="5"/>
  <c r="F30" i="5"/>
  <c r="F38" i="5"/>
  <c r="F46" i="5"/>
  <c r="F54" i="5"/>
  <c r="F62" i="5"/>
  <c r="F70" i="5"/>
  <c r="F78" i="5"/>
  <c r="F86" i="5"/>
  <c r="F32" i="5"/>
  <c r="F40" i="5"/>
  <c r="F56" i="5"/>
  <c r="F64" i="5"/>
  <c r="F29" i="5"/>
  <c r="F61" i="5"/>
  <c r="F85" i="5"/>
  <c r="F27" i="5"/>
  <c r="F35" i="5"/>
  <c r="F43" i="5"/>
  <c r="F51" i="5"/>
  <c r="F59" i="5"/>
  <c r="F67" i="5"/>
  <c r="F75" i="5"/>
  <c r="F83" i="5"/>
  <c r="F48" i="5"/>
  <c r="F72" i="5"/>
  <c r="F80" i="5"/>
  <c r="F53" i="5"/>
  <c r="F77" i="5"/>
  <c r="O50" i="10" l="1"/>
  <c r="N50" i="10" s="1"/>
  <c r="C61" i="1" l="1"/>
  <c r="G50" i="10"/>
  <c r="K50" i="10" s="1"/>
</calcChain>
</file>

<file path=xl/sharedStrings.xml><?xml version="1.0" encoding="utf-8"?>
<sst xmlns="http://schemas.openxmlformats.org/spreadsheetml/2006/main" count="3136" uniqueCount="452">
  <si>
    <t>Dato</t>
  </si>
  <si>
    <t>HUSK</t>
  </si>
  <si>
    <t>Socialområdet</t>
  </si>
  <si>
    <t>Område</t>
  </si>
  <si>
    <t>Afsnit</t>
  </si>
  <si>
    <t>Holbæk Sygehus</t>
  </si>
  <si>
    <t>Psykiatrien</t>
  </si>
  <si>
    <t>Koncern HR</t>
  </si>
  <si>
    <t>Præhospital Center</t>
  </si>
  <si>
    <t>Kofoedsminde</t>
  </si>
  <si>
    <t>Ledelsessekretariat</t>
  </si>
  <si>
    <t>Regional Udvikling</t>
  </si>
  <si>
    <t>Regionsrådet</t>
  </si>
  <si>
    <t>Råd og nævn</t>
  </si>
  <si>
    <t>*</t>
  </si>
  <si>
    <t>Jeg ønsker at få udbetalt</t>
  </si>
  <si>
    <t>Medarbejders underskrift</t>
  </si>
  <si>
    <t>Navn</t>
  </si>
  <si>
    <t>KAPITEL 7. FERIEHINDRING</t>
  </si>
  <si>
    <t>§ 24. UDBETALING AF MANGLENDE AFHOLDT FERIE</t>
  </si>
  <si>
    <t>1. Egen sygdom (hel eller delvis)</t>
  </si>
  <si>
    <t>2. Barselsorlov</t>
  </si>
  <si>
    <t>3. Orlov til adoption</t>
  </si>
  <si>
    <t>5. Overgang til selvstændigt erhverv</t>
  </si>
  <si>
    <t>6. Overgang til arbejde i hjemmet</t>
  </si>
  <si>
    <t>7. Valg til borgmester, udnævnelse til minister eller lignende tillidshverv</t>
  </si>
  <si>
    <t>8. Indsættelse i en af kriminalforsorgens institutioner, eller tilsvarende udenlandsk in-stitution</t>
  </si>
  <si>
    <t>9. Tvangsanbringelse</t>
  </si>
  <si>
    <t>10. Lovligt varslede og afsluttede konflikter</t>
  </si>
  <si>
    <t>11. Aftjening af værnepligt</t>
  </si>
  <si>
    <t>12. Tjeneste i forsvaret på værnepligtslignende vilkår</t>
  </si>
  <si>
    <t>13. Udsendelse af forsvaret for at deltage i konfliktforebyggende, fredsbevarende, fredsskabende eller humanitære opgaver, når opgaven hviler på et mandat fra folketinget,</t>
  </si>
  <si>
    <t>14. Manglende midler til at holde ferie på grund af tvist i ferieåret mellem en ansat og regionen om krav på feriepenge</t>
  </si>
  <si>
    <t>15. Pasning af nærtstående syge eller døende, hvor den ansatte i en kortere tidsbegræn-set periode er tilkendt tabt arbejdsfortjeneste, løn eller vederlag efter serviceloven eller</t>
  </si>
  <si>
    <t>16. Orlov fra et ansættelsesforhold til pasning af nærtstående syge eller døende, hvor den ansatte er fritaget fra sin arbejdsforpligtelse over for arbejdsgiver i orlovsperio-den.</t>
  </si>
  <si>
    <t>4. Ophold i udlandet, forudsat at pågældende er i et ansættelsesforhold, som ikke er omfattet af ferieaftalen</t>
  </si>
  <si>
    <t>Udbetaling af ferie</t>
  </si>
  <si>
    <t>Sygehusapoteket</t>
  </si>
  <si>
    <t>Regionsdirektion</t>
  </si>
  <si>
    <t>Blanketten afleveres til din nærmeste leder, som herefter videregiver blanketten til</t>
  </si>
  <si>
    <t>Årsag til feriehindring (vælg fra listen)</t>
  </si>
  <si>
    <r>
      <rPr>
        <b/>
        <sz val="10"/>
        <rFont val="Georgia"/>
        <family val="1"/>
      </rPr>
      <t>Stk. 1.</t>
    </r>
    <r>
      <rPr>
        <sz val="10"/>
        <rFont val="Georgia"/>
        <family val="1"/>
      </rPr>
      <t xml:space="preserve"> En ansat, der er helt eller delvist afskåret fra at holde hovedferie inden ferieperiodens udløb (30. september), har ret til at få udbetalt ferie med løn eller feriegodtgørelse umiddelbart efter ferieperiodens udløb og senest ved ferieårets udløb (30. april), hvis den manglende afholdelse skyldes:</t>
    </r>
  </si>
  <si>
    <t>KØK - Sekretariat</t>
  </si>
  <si>
    <t>Budget</t>
  </si>
  <si>
    <t>Regnskab &amp; Finans</t>
  </si>
  <si>
    <t>Institution/enhed/afd.</t>
  </si>
  <si>
    <t>Cpr.nr. eller medarb.nr.</t>
  </si>
  <si>
    <t>khr-loen-team2@regionsjaelland.dk</t>
  </si>
  <si>
    <t>khr-loen-team1@regionsjaelland.dk</t>
  </si>
  <si>
    <t>khr-loen-team4@regionsjaelland.dk</t>
  </si>
  <si>
    <t>Patologiafdelingen - Region Sjælland</t>
  </si>
  <si>
    <t>Reumatologisk Afdeling - Rosk.-Køge</t>
  </si>
  <si>
    <t>Akutafdelingen - Køge</t>
  </si>
  <si>
    <t>Anæstesiologisk Afdeling - Køge</t>
  </si>
  <si>
    <t>Dermatologisk Afdeling - Roskilde</t>
  </si>
  <si>
    <t>Gynækologisk/Obstetrisk Afd. - Roskilde</t>
  </si>
  <si>
    <t>Hæmatologisk afdeling - Roskilde</t>
  </si>
  <si>
    <t>Kardiologisk Afdeling - Roskilde</t>
  </si>
  <si>
    <t>Klinisk Fysiologisk/Nuklearmedicinsk Afd</t>
  </si>
  <si>
    <t>Medicinsk Afdeling - Køge</t>
  </si>
  <si>
    <t>Medicinsk Afdeling - Roskilde</t>
  </si>
  <si>
    <t>Neurologisk Afdeling - Roskilde</t>
  </si>
  <si>
    <t>Ortopædkirurgisk Afdeling - Køge</t>
  </si>
  <si>
    <t>Pædiatrisk Afdeling - Roskilde</t>
  </si>
  <si>
    <t>Klinisk Onkologisk Afdeling</t>
  </si>
  <si>
    <t>Urologisk Afdeling</t>
  </si>
  <si>
    <t>Øjenafdelingen</t>
  </si>
  <si>
    <t>Sjællands Universitetshospital</t>
  </si>
  <si>
    <t>khr-loen-team5@regionsjaelland.dk</t>
  </si>
  <si>
    <t>Intern Kontrolenhed</t>
  </si>
  <si>
    <t>khr-loen-team10@regionsjaelland.dk</t>
  </si>
  <si>
    <t>Apo-Kvalitet</t>
  </si>
  <si>
    <t>Bo og Naboskab Sydlolland</t>
  </si>
  <si>
    <t>Apo-Ledelsessekretariat</t>
  </si>
  <si>
    <t>Elsehus og Skelbakken</t>
  </si>
  <si>
    <t>khr-loen-team9@regionsjaelland.dk</t>
  </si>
  <si>
    <t>Forsorgshjemmet Roskildehjemmet</t>
  </si>
  <si>
    <t>Apo-Produktion</t>
  </si>
  <si>
    <t>Glim-Refugium</t>
  </si>
  <si>
    <t>Himmelev Behandlingshjem</t>
  </si>
  <si>
    <t>khr-loen-team6@regionsjaelland.dk</t>
  </si>
  <si>
    <t>Platangårdens ungdomscenter</t>
  </si>
  <si>
    <t>Socialafdelingen</t>
  </si>
  <si>
    <t>SR Synscenter Refsnæs</t>
  </si>
  <si>
    <t>Klinisk Biokemisk Afdeling - SUH</t>
  </si>
  <si>
    <t>Data og udviklingsstøtte</t>
  </si>
  <si>
    <t xml:space="preserve"> Det Nære Sundhedsvæsen</t>
  </si>
  <si>
    <t>Sundhedsstrategisk Planlægning</t>
  </si>
  <si>
    <t>Det Nære Sundhedsvæsen</t>
  </si>
  <si>
    <t>Apo-KF-Klinisk farmaci</t>
  </si>
  <si>
    <t>Præhospitalt Center</t>
  </si>
  <si>
    <t>PHC - AMK Læger</t>
  </si>
  <si>
    <t>PHC - Befordringsservice</t>
  </si>
  <si>
    <t>PHC - Vagtcentral</t>
  </si>
  <si>
    <t>STRING Sekretariatet</t>
  </si>
  <si>
    <t>Inst./enhed/afdeling</t>
  </si>
  <si>
    <t>Cpr.nr.</t>
  </si>
  <si>
    <t>Jeg ønsker at overføre:</t>
  </si>
  <si>
    <t>Fra den</t>
  </si>
  <si>
    <t>Til den</t>
  </si>
  <si>
    <t>Den overførte ferie afholdes efter følgende aftale:</t>
  </si>
  <si>
    <t>Overført ferie varsles og afvikles som restferie, hvis ikke andet fremgår af ovenstående.</t>
  </si>
  <si>
    <t>Instit./enhed/afdeling</t>
  </si>
  <si>
    <t>Udbetaling af 6. ferieuge</t>
  </si>
  <si>
    <t>Udbetaling sker for bagudlønnede samtidig med lønudbetalingen for maj måned og for forudlønnede samtidig med lønudbetalingen for juni måned.</t>
  </si>
  <si>
    <t>Overførsel af ferie</t>
  </si>
  <si>
    <t>Udb. Af 6. ferieuge</t>
  </si>
  <si>
    <t>Har du fået arbejdsløshedsdagpenge, særlig uddannelsesydelse, midlertidig arbejdsmarkedsydelse, kontantydelse, efterløn, fleksydelse, ledighedsydelse eller kontanthjælp i ferieåret? (Gælder ikke sygedagpenge og barselsdagpenge).</t>
  </si>
  <si>
    <t>ja/nej</t>
  </si>
  <si>
    <t>ja</t>
  </si>
  <si>
    <t>nej</t>
  </si>
  <si>
    <t>Jeg erklærer på tro og love og under strafansvar, at oplysningerne er rigtige.</t>
  </si>
  <si>
    <t>Koncern HR, Løn og Forhandling, Herlufsvænge 14 C 1.-3. sal, 4700 Næstved, gerne via mail:</t>
  </si>
  <si>
    <t>Steno Diabetes Center Sjælland</t>
  </si>
  <si>
    <t>Apo-Sygehusapoteket</t>
  </si>
  <si>
    <t>Sammenhængende indsats</t>
  </si>
  <si>
    <t>Sekretariat</t>
  </si>
  <si>
    <t>Sårbare patienter</t>
  </si>
  <si>
    <t>Uddannelse og kompetenceudvikling</t>
  </si>
  <si>
    <t>Undersøgelser</t>
  </si>
  <si>
    <t>Administrativ Stab - NSR Sygehuse</t>
  </si>
  <si>
    <t>Akutafdelingen - Holbæk</t>
  </si>
  <si>
    <t>Akutafdelingen - Nykøbing F.</t>
  </si>
  <si>
    <t>Akutafdelingen - Slagelse</t>
  </si>
  <si>
    <t>Anæstesiologisk Afdeling - Holbæk</t>
  </si>
  <si>
    <t>Psyk - Afd. for Børne- og Ungdomspsyk.</t>
  </si>
  <si>
    <t>Psyk - Afd. for Retspsykiatri</t>
  </si>
  <si>
    <t>Børne- og Ungeafdelingen - Holbæk</t>
  </si>
  <si>
    <t>Driftsafdelingen - Holbæk</t>
  </si>
  <si>
    <t>Psyk - Fælles</t>
  </si>
  <si>
    <t>Børne- &amp; Ungeafdelingen Slagelse</t>
  </si>
  <si>
    <t>Fysio- og Ergoterapiafdelingen - Holbæk</t>
  </si>
  <si>
    <t>Psyk - Psykiatrien Syd</t>
  </si>
  <si>
    <t>Psyk - Psykiatrien Øst</t>
  </si>
  <si>
    <t>Gynækologisk/Obstetrisk Afd. - Holbæk</t>
  </si>
  <si>
    <t>Kirurgisk Afdeling - Holbæk</t>
  </si>
  <si>
    <t>Gynækologi og Obstetrik - Slagelse</t>
  </si>
  <si>
    <t>Klinisk Biokemisk Afdeling - Holbæk</t>
  </si>
  <si>
    <t>Medicoteknik</t>
  </si>
  <si>
    <t>Klinisk Immunologi - Regional enhed</t>
  </si>
  <si>
    <t>Klinisk Mikrobiologi - Regional enhed</t>
  </si>
  <si>
    <t>Ortopædkirurgisk Afdeling - Holbæk</t>
  </si>
  <si>
    <t>Medicin 2 - Slagelse</t>
  </si>
  <si>
    <t>Ortopædkirurgi - Slagelse Næstved</t>
  </si>
  <si>
    <t>Anæstesien Slagelse Næstved</t>
  </si>
  <si>
    <t>Kirurgisk Afdeling - Køge - SUH</t>
  </si>
  <si>
    <t>Kirurgisk afdeling - Slagelse</t>
  </si>
  <si>
    <t>En ansat, der er helt eller delvist afskåret fra at holde hovedferie inden ferieperiodens udløb, har ret til at få udbetalt ferie med løn eller feriegodtgørelse umiddelbart efter ferieperiodens udløb og senest ved ferieårets udløb.</t>
  </si>
  <si>
    <t>Aftale om afvikling af ferietimer på forskud (1.  - 5. ferieuge)</t>
  </si>
  <si>
    <t>timer</t>
  </si>
  <si>
    <t>Udb. 5 ferieuge</t>
  </si>
  <si>
    <t>Ferie på forskud</t>
  </si>
  <si>
    <r>
      <t xml:space="preserve">NB: Pr. 1. september til 31. august optjenes hver måned 2,08 feriedage. 
</t>
    </r>
    <r>
      <rPr>
        <sz val="10"/>
        <color theme="0"/>
        <rFont val="Georgia"/>
        <family val="1"/>
      </rPr>
      <t xml:space="preserve">Hvis medarbejderen er </t>
    </r>
    <r>
      <rPr>
        <b/>
        <u/>
        <sz val="10"/>
        <color theme="0"/>
        <rFont val="Georgia"/>
        <family val="1"/>
      </rPr>
      <t>tidsbegrænset ansat</t>
    </r>
    <r>
      <rPr>
        <sz val="10"/>
        <color theme="0"/>
        <rFont val="Georgia"/>
        <family val="1"/>
      </rPr>
      <t xml:space="preserve">, så kan medarbejderen ikke afholde mere ferie på forskud med løn end hvad medarbejderen kan nå at optjene inden medarbejderen skal fratræde. </t>
    </r>
  </si>
  <si>
    <t>Aftale om ferie på forskud (1. - 5. ferieuge) jf. ferieaftalens § 9</t>
  </si>
  <si>
    <t>Bemærkning:</t>
  </si>
  <si>
    <t>Forventet optjening:</t>
  </si>
  <si>
    <t>Optjent ferietimer:</t>
  </si>
  <si>
    <t>Overførte ferietimer:</t>
  </si>
  <si>
    <t>Ferien afvikles:</t>
  </si>
  <si>
    <t>Jeg er ansat på:</t>
  </si>
  <si>
    <t>Ferie oplysninger fra sidste lønseddel (bagside) eller i Den Administrative Portal</t>
  </si>
  <si>
    <t>Anæstesiologisk afdeling - Nykøbing F.</t>
  </si>
  <si>
    <t>Fysio- ergoterapeutisk afd. - Nyk. F.</t>
  </si>
  <si>
    <t>Lægemiddelenheden</t>
  </si>
  <si>
    <t>Medicin 1 - Slagelse</t>
  </si>
  <si>
    <t>Medicinsk afdeling - Nyk. F.</t>
  </si>
  <si>
    <t>Ortopædkirurgisk afdeling - Nykøbing F.</t>
  </si>
  <si>
    <t>Medicin 3 og Fysio- ergoterapi - NSR</t>
  </si>
  <si>
    <t>Tand special</t>
  </si>
  <si>
    <t xml:space="preserve">Jeg har mulighed for at afholde </t>
  </si>
  <si>
    <t xml:space="preserve">Vi har aftalt, at jeg afholder  </t>
  </si>
  <si>
    <r>
      <rPr>
        <b/>
        <sz val="10"/>
        <color rgb="FFFFFF00"/>
        <rFont val="Georgia"/>
        <family val="1"/>
      </rPr>
      <t>Udligning af den afholdte ferie på forskud.</t>
    </r>
    <r>
      <rPr>
        <sz val="10"/>
        <color theme="0"/>
        <rFont val="Georgia"/>
        <family val="1"/>
      </rPr>
      <t xml:space="preserve">
De ferietimer, der er afholdt på forskud, fradrages i de ferietimer, medarbejderen efterfølgende optjener, indtil udligningen er sket.
Hvis medarbejder og leder indgår aftale om mere ”ferie på forskud” end medarbejderen reelt har mulighed for at låne, vil medarbejderen blive modregnet i løn.
Såfremt medarbejderen fratræder sin stilling, inden udligning er sket, er arbejdsgiver berettiget
til at modregne værdien af de afholdte ferietimer i den sidste månedsløn, inklusiv feriepenge og
betaling for 6. ferieuge. 
</t>
    </r>
  </si>
  <si>
    <r>
      <rPr>
        <b/>
        <sz val="10"/>
        <color rgb="FFFFFF00"/>
        <rFont val="Georgia"/>
        <family val="1"/>
      </rPr>
      <t>Generelt</t>
    </r>
    <r>
      <rPr>
        <sz val="10"/>
        <color theme="0"/>
        <rFont val="Georgia"/>
        <family val="1"/>
      </rPr>
      <t xml:space="preserve"> kan der ikke indgås aftale om afholdelse af flere dage på forskud med løn end medarbejderen kan nå at optjene inden det pågældende ferieår slutter 31. august. I Region Sjælland er det blevet besluttet, at der maksimalt kan aftales lån af </t>
    </r>
    <r>
      <rPr>
        <u/>
        <sz val="10"/>
        <color theme="0"/>
        <rFont val="Georgia"/>
        <family val="1"/>
      </rPr>
      <t>3 ugers ferie på forskud, svarende til 15 feriedage</t>
    </r>
    <r>
      <rPr>
        <sz val="10"/>
        <color theme="0"/>
        <rFont val="Georgia"/>
        <family val="1"/>
      </rPr>
      <t>. Ferie på forskud er under forudsætning af, at alt andet ferie med løn som er optjent, er afviklet forinden – herunder feriekort fra tidligere arbejdsgiver. Dette gælder dog ikke 6. ferieuge.
Medarbejderen kan ikke på forskud låne feriedage for det efterfølgende ferieår som starter</t>
    </r>
    <r>
      <rPr>
        <b/>
        <sz val="10"/>
        <color theme="0"/>
        <rFont val="Georgia"/>
        <family val="1"/>
      </rPr>
      <t xml:space="preserve"> 1. september.</t>
    </r>
  </si>
  <si>
    <r>
      <rPr>
        <sz val="11"/>
        <color rgb="FFFF0000"/>
        <rFont val="Georgia"/>
        <family val="1"/>
      </rPr>
      <t>*</t>
    </r>
    <r>
      <rPr>
        <sz val="11"/>
        <rFont val="Georgia"/>
        <family val="1"/>
      </rPr>
      <t>ferietimer på forskud,</t>
    </r>
  </si>
  <si>
    <t xml:space="preserve">som svarer til </t>
  </si>
  <si>
    <t>*maks. 15 feriedage jf. regionale retningslinje</t>
  </si>
  <si>
    <t>ferietimer på forskud,</t>
  </si>
  <si>
    <t>feriedage.</t>
  </si>
  <si>
    <r>
      <rPr>
        <b/>
        <sz val="10"/>
        <rFont val="Georgia"/>
        <family val="1"/>
      </rPr>
      <t>Ops.på ferie optjent på feriekortet:</t>
    </r>
    <r>
      <rPr>
        <sz val="10"/>
        <rFont val="Georgia"/>
        <family val="1"/>
      </rPr>
      <t xml:space="preserve"> 
Feriesaldi kan kun ses i VagtPlan og i Den administrative portal under Egne oplysninger/Tidssaldi</t>
    </r>
  </si>
  <si>
    <t>Aftale om overførsel af ferietimer</t>
  </si>
  <si>
    <t>Afdelingen kan journalisere aftalen i ”Personalemappen”.</t>
  </si>
  <si>
    <t>Overførsel af ferie jf. ferieaftalens § 16</t>
  </si>
  <si>
    <t>Udbetaling af 5. ferieuge jf.ferieaftalens § 34, stk. 1-2</t>
  </si>
  <si>
    <t>Udbetaling af 6. ferieuge i henholdt til Aftale om 6. ferieuge mv. § 15</t>
  </si>
  <si>
    <t>Aftalen om udbetaling af ferie skal være indgået SENEST 30. september 2020</t>
  </si>
  <si>
    <t>ferietimer fra optjeningsåret 2019</t>
  </si>
  <si>
    <t>Ferie på forskud (1. - 5. ferieuge) jf. ferieaftalens § 9</t>
  </si>
  <si>
    <r>
      <rPr>
        <b/>
        <sz val="10"/>
        <color rgb="FFFF0000"/>
        <rFont val="Georgia"/>
        <family val="1"/>
      </rPr>
      <t>Yngre læge og medarbejder m/feriekort</t>
    </r>
    <r>
      <rPr>
        <sz val="10"/>
        <color rgb="FFFF0000"/>
        <rFont val="Georgia"/>
        <family val="1"/>
      </rPr>
      <t xml:space="preserve"> SKAL aflevere blanket til det relevante Lønteam i KHR. Ferien skal være indberettet i Den Administrative portal/ Vagtplan inden fremsendelsen.</t>
    </r>
  </si>
  <si>
    <r>
      <t>OBS</t>
    </r>
    <r>
      <rPr>
        <b/>
        <sz val="10"/>
        <color rgb="FF0070C0"/>
        <rFont val="Georgia"/>
        <family val="1"/>
      </rPr>
      <t>:</t>
    </r>
    <r>
      <rPr>
        <sz val="10"/>
        <rFont val="Georgia"/>
        <family val="1"/>
      </rPr>
      <t xml:space="preserve"> Yngre læge og medarbejder som har valgt feriekort SKAL indsende blanket til LØN i KHR</t>
    </r>
  </si>
  <si>
    <t>Udbetaling af 5. ferieuge</t>
  </si>
  <si>
    <t>Sygdom</t>
  </si>
  <si>
    <t>Barselsorlov</t>
  </si>
  <si>
    <t>(Vælg fra listen)</t>
  </si>
  <si>
    <t>optjeningsår</t>
  </si>
  <si>
    <t>OBS: Når aftalen om udbetaling er indgået, har du fraskrevet dig retten til at afholde den udbetalte ferie efterfølgende</t>
  </si>
  <si>
    <t>HUSK: En medarbejder har mulighed for at afholde max. 15 feriedage på forskud jf. regionale retningslinje</t>
  </si>
  <si>
    <t>Arbejds- og socialmedicinsk Afdeling</t>
  </si>
  <si>
    <t>Forskning</t>
  </si>
  <si>
    <t>Projektlederteam</t>
  </si>
  <si>
    <t>KAP-S</t>
  </si>
  <si>
    <t>Stab</t>
  </si>
  <si>
    <t>Nærklinik Kalundborg</t>
  </si>
  <si>
    <t>Forskningsenheden - Stab - Køge</t>
  </si>
  <si>
    <t>Nærklinik Nakskov</t>
  </si>
  <si>
    <t>Nærklinik Nykøbing Sj.</t>
  </si>
  <si>
    <t>Nærklinikker</t>
  </si>
  <si>
    <t>Serviceafdelingen</t>
  </si>
  <si>
    <t>Regional tandpleje</t>
  </si>
  <si>
    <t>Teknik - Drift - Holbæk</t>
  </si>
  <si>
    <t>Billeddiagnostisk Afdeling - Reg. enhed</t>
  </si>
  <si>
    <t>Plastikkir. og Brystkir. Afd. - Roskilde</t>
  </si>
  <si>
    <t>Udbetaling af overførte 6. ferieuge i henholdt til Aftale om 6. ferieuge mv. § 17</t>
  </si>
  <si>
    <r>
      <t xml:space="preserve">overførte 6. ferieugetimer fraoptjeningsåret </t>
    </r>
    <r>
      <rPr>
        <b/>
        <sz val="10"/>
        <rFont val="Georgia"/>
        <family val="1"/>
      </rPr>
      <t>2019</t>
    </r>
  </si>
  <si>
    <r>
      <t xml:space="preserve">overførte 6. ferieugetimer fraoptjeningsåret </t>
    </r>
    <r>
      <rPr>
        <b/>
        <sz val="10"/>
        <rFont val="Georgia"/>
        <family val="1"/>
      </rPr>
      <t>2020</t>
    </r>
  </si>
  <si>
    <t>Jeg ønsker at få udbetalt:</t>
  </si>
  <si>
    <t>Udbetaling af overførte 6. ferieuge</t>
  </si>
  <si>
    <t>Aftalen om overførsel af ferie skal være indgået SENEST</t>
  </si>
  <si>
    <t>Aftale om overførsel af feriedage</t>
  </si>
  <si>
    <t>Gælder medarbejdere som har ferie på feriekort</t>
  </si>
  <si>
    <t>Feriehindring</t>
  </si>
  <si>
    <t>Ferie på feriekort</t>
  </si>
  <si>
    <t>Vær opmærksom på at udbetaling af feriedage, incl. 5. ferieuge, 
skal du fortsat ansøge om via borger.dk</t>
  </si>
  <si>
    <t>Der skal medsendes dokumentation fra borger.dk - Feriepengeinfo,
hvor der fremgår medarbejdernr., CVR.nr., SE.nr., og rest feriedage. 
Ellers er der ikke mulighed for overførsel.</t>
  </si>
  <si>
    <t>Sjællands Universitetshospital - se komentar</t>
  </si>
  <si>
    <t>PHC - Administration</t>
  </si>
  <si>
    <t>Kvalitet og Patientsikkerhed</t>
  </si>
  <si>
    <t>Apo-Logistik</t>
  </si>
  <si>
    <t>PHC - Lægefaglig</t>
  </si>
  <si>
    <t>SSP Kvalitet og Forbedringer</t>
  </si>
  <si>
    <t>Psyk - Psykiatrien Vest</t>
  </si>
  <si>
    <t>PHC - Nødbehandler - Stevns</t>
  </si>
  <si>
    <t>SSP Plan</t>
  </si>
  <si>
    <t>PHC - Nødbehandler Borup</t>
  </si>
  <si>
    <t>PHC - Nødbehandler Rødby</t>
  </si>
  <si>
    <t>Sygehusplanlægning</t>
  </si>
  <si>
    <t>Medicin 1 - Holbæk</t>
  </si>
  <si>
    <t>Medicin 2 - Holbæk</t>
  </si>
  <si>
    <t>Tand-Mund-Kæbekirurgisk Afdeling - Køge</t>
  </si>
  <si>
    <t>Øre-Næse-Halskirurgisk Afdeling - Køge</t>
  </si>
  <si>
    <t>khr-loen-team8@regionsjaelland.dk</t>
  </si>
  <si>
    <t>Leders navn</t>
  </si>
  <si>
    <t>Sendes til Koncern HR, Løn og Forhandling, fra leders mail eller med leder Cc. på mailen:</t>
  </si>
  <si>
    <t>Koncern Ledelse og Kommunikation</t>
  </si>
  <si>
    <t>Medier og Omdømme</t>
  </si>
  <si>
    <t>PHC - Ambulance Sjælland - Ledelse</t>
  </si>
  <si>
    <t>Politik og Ledelse</t>
  </si>
  <si>
    <t>Enhed for stabsfunktioner</t>
  </si>
  <si>
    <t>PHC - Vagtcentral - SFV</t>
  </si>
  <si>
    <t>PHC Ambulance Sjælland</t>
  </si>
  <si>
    <r>
      <t xml:space="preserve">overførte 6. ferieugetimer fraoptjeningsåret </t>
    </r>
    <r>
      <rPr>
        <b/>
        <sz val="10"/>
        <rFont val="Georgia"/>
        <family val="1"/>
      </rPr>
      <t>2021</t>
    </r>
  </si>
  <si>
    <t>KD Koncern Digitalisering</t>
  </si>
  <si>
    <t>KD Anvendelse &amp; Implementering</t>
  </si>
  <si>
    <t>KD Data &amp; Analyse</t>
  </si>
  <si>
    <t>KD Digital Transformation</t>
  </si>
  <si>
    <t>KD Infrastruktur</t>
  </si>
  <si>
    <t>KD Infrastruktur &amp; Operationel Sikkerhed</t>
  </si>
  <si>
    <t>KD Kvalitet &amp; Service</t>
  </si>
  <si>
    <t>KD Next Generation Technology</t>
  </si>
  <si>
    <t>KD Strategisk Styring &amp; Stab</t>
  </si>
  <si>
    <t>Bakkegården og Stevnsfortet</t>
  </si>
  <si>
    <t>KHR - Forhandling</t>
  </si>
  <si>
    <t>Digitalisering</t>
  </si>
  <si>
    <t>Forbedringer</t>
  </si>
  <si>
    <t>KHR - Lægeuddannelse - ledelse</t>
  </si>
  <si>
    <t>KHR - Løn</t>
  </si>
  <si>
    <t>KHR - Styring og analyse</t>
  </si>
  <si>
    <t>Enhed for praksisfunktioner</t>
  </si>
  <si>
    <t>KHR - System og digitalisering</t>
  </si>
  <si>
    <t>Råstoffer</t>
  </si>
  <si>
    <t>KHR - Uddannelse - ledelse</t>
  </si>
  <si>
    <t>Sundhedsøkonomi</t>
  </si>
  <si>
    <t>KHR - Udvikling</t>
  </si>
  <si>
    <t>Driftsafdelingen - SUH</t>
  </si>
  <si>
    <t>KHR - Vikarkorps</t>
  </si>
  <si>
    <t>Løn og forhandling</t>
  </si>
  <si>
    <t>Forskningsstøtteenheden - Regional enhed</t>
  </si>
  <si>
    <t>Styring Analyse og Digitalisering</t>
  </si>
  <si>
    <t>Uddannelse og udvikling</t>
  </si>
  <si>
    <t>Kvalitet patientsikkerhed og lægemidler</t>
  </si>
  <si>
    <t>PHC - Vagtcentral - Dispatcher</t>
  </si>
  <si>
    <t>Sekretariat - Kvalitet - Digitalisering</t>
  </si>
  <si>
    <t>Staben</t>
  </si>
  <si>
    <t>Strategienhed</t>
  </si>
  <si>
    <t>Økonomi og Planlægning</t>
  </si>
  <si>
    <t>Center for sundhedsforskning</t>
  </si>
  <si>
    <t>khr-loen-team7@regionsjaelland.dk</t>
  </si>
  <si>
    <t>Karkirurgisk Afdeling - Roskilde</t>
  </si>
  <si>
    <t>Kvalitet og forbedringer - Stab - Køge</t>
  </si>
  <si>
    <t>Stab - Køge-Nykøbing F.</t>
  </si>
  <si>
    <t>Uddannelse og viden - Stab - Nykøbing F.</t>
  </si>
  <si>
    <r>
      <t xml:space="preserve">HUSK: </t>
    </r>
    <r>
      <rPr>
        <b/>
        <sz val="10"/>
        <color theme="0"/>
        <rFont val="Georgia"/>
        <family val="1"/>
      </rPr>
      <t>Aftalen om udbetaling af 6. ferieuge skal være indgået SENEST 30. april 2025</t>
    </r>
  </si>
  <si>
    <t>6. ferieugetimer fra optjeningsåret 2023</t>
  </si>
  <si>
    <r>
      <t xml:space="preserve">overførte 6. ferieugetimer fraoptjeningsåret </t>
    </r>
    <r>
      <rPr>
        <b/>
        <sz val="10"/>
        <rFont val="Georgia"/>
        <family val="1"/>
      </rPr>
      <t>2022</t>
    </r>
  </si>
  <si>
    <t>Optjent feriedage:</t>
  </si>
  <si>
    <t>dage</t>
  </si>
  <si>
    <r>
      <rPr>
        <sz val="11"/>
        <color rgb="FFFF0000"/>
        <rFont val="Georgia"/>
        <family val="1"/>
      </rPr>
      <t>*</t>
    </r>
    <r>
      <rPr>
        <sz val="11"/>
        <rFont val="Georgia"/>
        <family val="1"/>
      </rPr>
      <t>feriedage på forskud,</t>
    </r>
  </si>
  <si>
    <t>ferietimer.</t>
  </si>
  <si>
    <t>feriedage på forskud,</t>
  </si>
  <si>
    <t>Feriekort på forskud (YL)</t>
  </si>
  <si>
    <t>Feriekort på forskud (YL) (1.-5. ferieuge) jf. ferieaftalens § 9</t>
  </si>
  <si>
    <t>Grøn omstilling &amp; Partnerskaber</t>
  </si>
  <si>
    <t>Politik Udvikling &amp; Økonomi</t>
  </si>
  <si>
    <t>HR - Stab - Køge</t>
  </si>
  <si>
    <t>Jeg ønsker at udbetale:</t>
  </si>
  <si>
    <t>Overført ferie varsles og afvikles som restferie, hvis ikke andet fremgår af ovenstående</t>
  </si>
  <si>
    <t xml:space="preserve">OBS - vi henviser til at man benytter Mine Apps til udbetaling/overførsel af 6. ferieuge </t>
  </si>
  <si>
    <t xml:space="preserve">Vejledning ligger på intranettet Min ansættelse -&gt; HR systemer </t>
  </si>
  <si>
    <t>Koncern Økonomi og Produktion og logi.</t>
  </si>
  <si>
    <t>Grænsenære samarbejder &amp; Attraktivitet</t>
  </si>
  <si>
    <t>Indkøb</t>
  </si>
  <si>
    <t>KD Arkitektur</t>
  </si>
  <si>
    <t>Jordforurening og grundvandsbeskyttelse</t>
  </si>
  <si>
    <t>KD Informationssikkerhed</t>
  </si>
  <si>
    <t>KD Koncern Digitalisering - vicedirektør</t>
  </si>
  <si>
    <t>KD NGT Data &amp; Analyse &amp; Arkitektur</t>
  </si>
  <si>
    <t>KD Operationel Sikkerhed &amp; Overvågning</t>
  </si>
  <si>
    <t>KD Organisation &amp; Ledelse</t>
  </si>
  <si>
    <t>KD Projekter &amp; Portefølje</t>
  </si>
  <si>
    <t>KD Regional Beredskabsudvikling &amp; Støtte</t>
  </si>
  <si>
    <t>Innovationsenheden - Nykøbing F.</t>
  </si>
  <si>
    <t>KD Regional Sikkerhed &amp; Beredskab</t>
  </si>
  <si>
    <t>PKO-ordning NSR</t>
  </si>
  <si>
    <t>KD Support</t>
  </si>
  <si>
    <t>KD Udbud &amp; Indkøb</t>
  </si>
  <si>
    <t>Klinisk Farmakologisk Afdeling - Reg enh</t>
  </si>
  <si>
    <t>KD Økonomi</t>
  </si>
  <si>
    <t>Praksislæger fase 2+3</t>
  </si>
  <si>
    <t>Ledelsessekretariatet - Stab - Køge</t>
  </si>
  <si>
    <t>Praksiskonsulentordningen - SUH</t>
  </si>
  <si>
    <t>Økonomi og Analyse - Stab - Køge</t>
  </si>
  <si>
    <t>ferietimer fra 5. ferieuge fra ferieoptjeningsåret 2024</t>
  </si>
  <si>
    <t>15. december 2025</t>
  </si>
  <si>
    <r>
      <t xml:space="preserve">feriedage pga. </t>
    </r>
    <r>
      <rPr>
        <b/>
        <sz val="10"/>
        <rFont val="Georgia"/>
        <family val="1"/>
      </rPr>
      <t xml:space="preserve">feriehindring </t>
    </r>
    <r>
      <rPr>
        <sz val="10"/>
        <rFont val="Georgia"/>
        <family val="1"/>
      </rPr>
      <t>2024</t>
    </r>
  </si>
  <si>
    <r>
      <t xml:space="preserve">feriedage fra </t>
    </r>
    <r>
      <rPr>
        <b/>
        <sz val="10"/>
        <rFont val="Georgia"/>
        <family val="1"/>
      </rPr>
      <t>5.</t>
    </r>
    <r>
      <rPr>
        <sz val="10"/>
        <rFont val="Georgia"/>
        <family val="1"/>
      </rPr>
      <t xml:space="preserve"> ferie uge fra ferieoptjeningsåret 2024</t>
    </r>
  </si>
  <si>
    <t>tidligere overførte 5. ferieuge fra ferieoptjeningsårene 2023, 2022, 2021 mm.</t>
  </si>
  <si>
    <r>
      <t xml:space="preserve">ferietimer pga. </t>
    </r>
    <r>
      <rPr>
        <b/>
        <sz val="10"/>
        <rFont val="Georgia"/>
        <family val="1"/>
      </rPr>
      <t xml:space="preserve">feriehindring </t>
    </r>
    <r>
      <rPr>
        <sz val="10"/>
        <rFont val="Georgia"/>
        <family val="1"/>
      </rPr>
      <t>2024</t>
    </r>
  </si>
  <si>
    <r>
      <t xml:space="preserve">HUSK: Aftalen om overførsel af ferie på feriekort skal være indgået SENEST </t>
    </r>
    <r>
      <rPr>
        <b/>
        <sz val="10"/>
        <color rgb="FFFFFF00"/>
        <rFont val="Georgia"/>
        <family val="1"/>
      </rPr>
      <t>15. december 2025</t>
    </r>
  </si>
  <si>
    <t>KD Applikationer</t>
  </si>
  <si>
    <t>KD Applikationer og KD Support</t>
  </si>
  <si>
    <t>Kliniske funktioner</t>
  </si>
  <si>
    <t>PHC - Kvalitet Uddannelse Beredskab Afd</t>
  </si>
  <si>
    <t>PHC - Vagtcentral - IT &amp; Telefoni</t>
  </si>
  <si>
    <t>Intro reservelæger - Køge-Rosk.</t>
  </si>
  <si>
    <t>Læ. int. alm. med/Fa1 - Ge. - Rosk.-Køge</t>
  </si>
  <si>
    <r>
      <t>HUSK: Aftalen om udbetaling af 6. ferieuge skal være indgået SENEST</t>
    </r>
    <r>
      <rPr>
        <b/>
        <sz val="10"/>
        <color rgb="FFFFFF00"/>
        <rFont val="Georgia"/>
        <family val="1"/>
      </rPr>
      <t xml:space="preserve"> 30. april 2026</t>
    </r>
  </si>
  <si>
    <t>Holbæk ledelse - Vicedirektør 1</t>
  </si>
  <si>
    <t>Kvalitet og lægemidler</t>
  </si>
  <si>
    <t>Holbæk ledelse - Vicedirektør 2</t>
  </si>
  <si>
    <t>PHC - Nødbehandler - Fuglebjerg</t>
  </si>
  <si>
    <t>Forskningsindsats MVU - SUH - Roskilde</t>
  </si>
  <si>
    <t>Medicoteknik - Generel - A</t>
  </si>
  <si>
    <t>Medicoteknik - Generel - B</t>
  </si>
  <si>
    <t>Nærklinik Holbæk</t>
  </si>
  <si>
    <t>Regional enhed for Grøn omstilling</t>
  </si>
  <si>
    <t>Nærklinik Præstø</t>
  </si>
  <si>
    <t>Nyt SUH - Køge</t>
  </si>
  <si>
    <t>Sygehusledelsen SUH - MEZ</t>
  </si>
  <si>
    <t>Sygehusledelsen SUH - PGF</t>
  </si>
  <si>
    <t>Sygehusledelsen SUH - SLF</t>
  </si>
  <si>
    <t>Sygehusledelsen SUH - TNA</t>
  </si>
  <si>
    <t>Sygehusledelsen SUH (VP)</t>
  </si>
  <si>
    <t>USK</t>
  </si>
  <si>
    <r>
      <t xml:space="preserve">HUSK: Aftalen om udbetaling af ferie skal være indgået i perioden: </t>
    </r>
    <r>
      <rPr>
        <b/>
        <sz val="10"/>
        <color rgb="FFFFFF00"/>
        <rFont val="Georgia"/>
        <family val="1"/>
      </rPr>
      <t>1.9.2025 -  31.12. 2025</t>
    </r>
  </si>
  <si>
    <t>Medarbejder kan ikke på forskud låne feriedage for det efterfølgende ferieår som starter 1. september</t>
  </si>
  <si>
    <r>
      <rPr>
        <sz val="9"/>
        <rFont val="Georgia"/>
        <family val="1"/>
      </rPr>
      <t>tidligere overførte 5. ferieuge fra ferieoptjeningsårene 2023, 2022, 2021, 2020</t>
    </r>
    <r>
      <rPr>
        <b/>
        <sz val="9"/>
        <rFont val="Georgia"/>
        <family val="1"/>
      </rPr>
      <t xml:space="preserve"> </t>
    </r>
  </si>
  <si>
    <t>Oplysninger om offentlige ydelse i ferieåret 2024</t>
  </si>
  <si>
    <t>Du skal have afholdt 4 ugers ferie i perioden 1. september 2024 - 31. december 2025, for at få udbetalt tidligere overført 5. ferieuge</t>
  </si>
  <si>
    <r>
      <rPr>
        <b/>
        <sz val="12"/>
        <color theme="0"/>
        <rFont val="Georgia"/>
        <family val="1"/>
      </rPr>
      <t>HUSK:</t>
    </r>
    <r>
      <rPr>
        <b/>
        <sz val="10"/>
        <color theme="0"/>
        <rFont val="Georgia"/>
        <family val="1"/>
      </rPr>
      <t xml:space="preserve"> Aftalen om udbetaling af ferie kan </t>
    </r>
    <r>
      <rPr>
        <b/>
        <u/>
        <sz val="10"/>
        <color rgb="FFFFFF00"/>
        <rFont val="Georgia"/>
        <family val="1"/>
      </rPr>
      <t>kun</t>
    </r>
    <r>
      <rPr>
        <b/>
        <sz val="10"/>
        <color rgb="FFFF0000"/>
        <rFont val="Georgia"/>
        <family val="1"/>
      </rPr>
      <t xml:space="preserve"> </t>
    </r>
    <r>
      <rPr>
        <b/>
        <sz val="10"/>
        <color theme="0"/>
        <rFont val="Georgia"/>
        <family val="1"/>
      </rPr>
      <t>indgås i perioden 
1. september 2025 - 31. december 2025 - vil blive udbetalt ved fremsendelse af blanket</t>
    </r>
  </si>
  <si>
    <t xml:space="preserve">5. ferieuge vil blive udbetalt til kommende lønudbetaling efter fremsendelse af blanket.                 Hvis blanket modtages senest den 5. i måneden medtages denne i lønudbetalingen for måneden. </t>
  </si>
  <si>
    <t>Medier og Omdømme 2</t>
  </si>
  <si>
    <t>Produktion Lager og Transport - Niv1</t>
  </si>
  <si>
    <t>Tilladelsesteamet</t>
  </si>
  <si>
    <t>Nærklinik ledelse syd</t>
  </si>
  <si>
    <t>Praksis og udvikling</t>
  </si>
  <si>
    <t>Plan og digitalisering - Stab - Køge</t>
  </si>
  <si>
    <t>kd@regionsjaelland.dk</t>
  </si>
  <si>
    <t>Midt- og Vestsjællands Hospital</t>
  </si>
  <si>
    <t>Administrativ Stab - MVH</t>
  </si>
  <si>
    <t>Afd. for Sundhed Forløb og Forebyggelse</t>
  </si>
  <si>
    <t>Data og Digitalisering</t>
  </si>
  <si>
    <t>Driftsafdelingen - Fællessekretariat</t>
  </si>
  <si>
    <t>Driftsafdelingen - MVH</t>
  </si>
  <si>
    <t>Driftsenhed 1 - MVH</t>
  </si>
  <si>
    <t>Driftsenhed 2 - MVH - Service</t>
  </si>
  <si>
    <t>Driftsenhed 3 - MVH -Teknisk</t>
  </si>
  <si>
    <t>Forebyggelsessekretariat</t>
  </si>
  <si>
    <t>Fusionssekretariat</t>
  </si>
  <si>
    <t>Hospitalsledelse AGRL - MVH</t>
  </si>
  <si>
    <t>Hospitalsledelse DJL - MVH</t>
  </si>
  <si>
    <t>Hospitalsledelse HENJOR - MVH</t>
  </si>
  <si>
    <t>HR og Uddannelse MVH</t>
  </si>
  <si>
    <t>Klinisk Biokemi - Næstved-Slagelse</t>
  </si>
  <si>
    <t>Kvalitet og Forbedringer</t>
  </si>
  <si>
    <t>Ledelsessekretariat og Kommunikation</t>
  </si>
  <si>
    <t>Psyk. FÆ  Psykiatriledelsens stab</t>
  </si>
  <si>
    <t>PsykInfo - Kompetencecenter for Recovery</t>
  </si>
  <si>
    <t>Økonomi og Strategi</t>
  </si>
  <si>
    <t>Koncern Byg</t>
  </si>
  <si>
    <t>Byg</t>
  </si>
  <si>
    <t>Afregning</t>
  </si>
  <si>
    <t>Byg - Ledelse</t>
  </si>
  <si>
    <t>Budget og Økonomi</t>
  </si>
  <si>
    <t>Koncern Økonomi</t>
  </si>
  <si>
    <t>Byggeri og anlæg - USK - Køge</t>
  </si>
  <si>
    <t>Controlling</t>
  </si>
  <si>
    <t>Tværgående - USK - Køge</t>
  </si>
  <si>
    <t>Data - digitalisering og kommunikation</t>
  </si>
  <si>
    <t>SSP Ledelsessekretariat</t>
  </si>
  <si>
    <t>Udstyr - USK - Køge</t>
  </si>
  <si>
    <t>PHC - Digitalisering</t>
  </si>
  <si>
    <t>SSP Patientvejledning og Sundhedsjura</t>
  </si>
  <si>
    <t>Produktion Lager og Transport - Niv2</t>
  </si>
  <si>
    <t>PHC - Drift og Planlægning</t>
  </si>
  <si>
    <t>eHospitalsfunktioner</t>
  </si>
  <si>
    <t>PHC - Driftscenter</t>
  </si>
  <si>
    <t>PHC - Hjemmebehandling</t>
  </si>
  <si>
    <t>PHC - Hjemmebehandling - Ledelse</t>
  </si>
  <si>
    <t>Hjemmebehandling</t>
  </si>
  <si>
    <t>HR og Uddannelse</t>
  </si>
  <si>
    <t>PHC - HR &amp; Arbejdsmiljø</t>
  </si>
  <si>
    <t>HR - DNS</t>
  </si>
  <si>
    <t>PHC - Logistik</t>
  </si>
  <si>
    <t>PHC - Logistik og Planlægning</t>
  </si>
  <si>
    <t>Forskningsafdelingen - MVH</t>
  </si>
  <si>
    <t>PHC - Lægevagt Sygeplejersker Ledelse</t>
  </si>
  <si>
    <t>Ledelse og udvikling</t>
  </si>
  <si>
    <t>PHC - Lægevagten Læger</t>
  </si>
  <si>
    <t>Lægefaglig understøttelse</t>
  </si>
  <si>
    <t>PHC - Lægevagten Sygeplejersker</t>
  </si>
  <si>
    <t>Hospitalsledelse JEDR - MVH</t>
  </si>
  <si>
    <t>PHC - Projekter og Forskning</t>
  </si>
  <si>
    <t>PHC - Projekter og Forskning - Ledelse</t>
  </si>
  <si>
    <t>PHC - Sekretariat</t>
  </si>
  <si>
    <t>PHC - Vaccine</t>
  </si>
  <si>
    <t>Rådgivningsfunktionen</t>
  </si>
  <si>
    <t>Sekretariat og økonomi</t>
  </si>
  <si>
    <t>PHC - Økonomi</t>
  </si>
  <si>
    <t>Service og administration</t>
  </si>
  <si>
    <t>Regionsklinik - SUH - Nykøbing F.</t>
  </si>
  <si>
    <t>Sygehusledelsen SUH - GJF</t>
  </si>
  <si>
    <r>
      <t xml:space="preserve">HUSK: Aftalen om overførsel af ferie skal være indgået SENEST </t>
    </r>
    <r>
      <rPr>
        <b/>
        <sz val="10"/>
        <color rgb="FFFFFF00"/>
        <rFont val="Georgia"/>
        <family val="1"/>
      </rPr>
      <t>31. december 2026</t>
    </r>
  </si>
  <si>
    <r>
      <t xml:space="preserve">HUSK: Aftalen om overførsel/udbetaling af ferie pga. feriehindring skal være indgået SENEST </t>
    </r>
    <r>
      <rPr>
        <b/>
        <sz val="10"/>
        <color rgb="FFFFFF00"/>
        <rFont val="Georgia"/>
        <family val="1"/>
      </rPr>
      <t>31. december 2026</t>
    </r>
  </si>
  <si>
    <t>Aftalen om overførsel af 5. ferieuge skal være indgået SENEST 31. december 2026</t>
  </si>
  <si>
    <t>ferietimer fra 5. ferieuge fra ferieoptjeningsåret 2025</t>
  </si>
  <si>
    <t>tidligere overførte 5. ferieuge fra ferieoptjeningsårene 2024, 2023, 2022, 2021, 2020, 2018 og tidligere</t>
  </si>
  <si>
    <t xml:space="preserve">Du skal have afholdt 4 ugers ferie i perioden 1. september 2025 - 31. december 2026, for at få overført tidligere overført 5. ferieuge </t>
  </si>
  <si>
    <t>Aftalen om overførsel af ferie skal være indgået SENEST 31. december 2026</t>
  </si>
  <si>
    <t>Du skal være fraværende frem til og med 31. december 2026, ellers er der ikke tale om feriehindring. Hvis du ikke er fraværende til og med 31. december 2026 SKAL der afholdes alt det ferie, som teknisk kan lade sig gøre.</t>
  </si>
  <si>
    <r>
      <t xml:space="preserve">Aftale om overførsel af ferietimer ferieåret </t>
    </r>
    <r>
      <rPr>
        <b/>
        <sz val="12"/>
        <color rgb="FFFFFF00"/>
        <rFont val="Georgia"/>
        <family val="1"/>
      </rPr>
      <t>2025</t>
    </r>
    <r>
      <rPr>
        <b/>
        <sz val="12"/>
        <color theme="0"/>
        <rFont val="Georgia"/>
        <family val="1"/>
      </rPr>
      <t xml:space="preserve"> </t>
    </r>
    <r>
      <rPr>
        <sz val="11"/>
        <color theme="0"/>
        <rFont val="Georgia"/>
        <family val="1"/>
      </rPr>
      <t xml:space="preserve">(afholdes </t>
    </r>
    <r>
      <rPr>
        <sz val="11"/>
        <color rgb="FFFFFF00"/>
        <rFont val="Georgia"/>
        <family val="1"/>
      </rPr>
      <t>1.9.2025-31.12.2026</t>
    </r>
    <r>
      <rPr>
        <sz val="11"/>
        <color theme="0"/>
        <rFont val="Georgia"/>
        <family val="1"/>
      </rPr>
      <t>)</t>
    </r>
  </si>
  <si>
    <r>
      <t xml:space="preserve">ferietimer pga. </t>
    </r>
    <r>
      <rPr>
        <b/>
        <sz val="10"/>
        <rFont val="Georgia"/>
        <family val="1"/>
      </rPr>
      <t xml:space="preserve">feriehindring </t>
    </r>
    <r>
      <rPr>
        <sz val="10"/>
        <rFont val="Georgia"/>
        <family val="1"/>
      </rPr>
      <t>2025</t>
    </r>
  </si>
  <si>
    <r>
      <t xml:space="preserve">Aftale om overførsel//udbetaling af ferietimer ferieåret </t>
    </r>
    <r>
      <rPr>
        <b/>
        <sz val="12"/>
        <color rgb="FFFFFF00"/>
        <rFont val="Georgia"/>
        <family val="1"/>
      </rPr>
      <t>2024</t>
    </r>
    <r>
      <rPr>
        <b/>
        <sz val="12"/>
        <color theme="0"/>
        <rFont val="Georgia"/>
        <family val="1"/>
      </rPr>
      <t xml:space="preserve">
</t>
    </r>
    <r>
      <rPr>
        <sz val="11"/>
        <color theme="0"/>
        <rFont val="Georgia"/>
        <family val="1"/>
      </rPr>
      <t xml:space="preserve">(afholdes </t>
    </r>
    <r>
      <rPr>
        <sz val="11"/>
        <color rgb="FFFFFF00"/>
        <rFont val="Georgia"/>
        <family val="1"/>
      </rPr>
      <t>1.9.2024-31.12.2025</t>
    </r>
    <r>
      <rPr>
        <sz val="11"/>
        <color theme="0"/>
        <rFont val="Georgia"/>
        <family val="1"/>
      </rPr>
      <t xml:space="preserve">)  </t>
    </r>
    <r>
      <rPr>
        <b/>
        <sz val="11"/>
        <color theme="0"/>
        <rFont val="Georgia"/>
        <family val="1"/>
      </rPr>
      <t>§ 22 stk.4</t>
    </r>
  </si>
  <si>
    <t>Du skal have været feriehindret i perioden 1.9.2024-31.12.2026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</si>
</sst>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Georgia"/>
      <family val="1"/>
    </font>
    <font>
      <b/>
      <sz val="12"/>
      <name val="Georgia"/>
      <family val="1"/>
    </font>
    <font>
      <sz val="10"/>
      <name val="Georgia"/>
      <family val="1"/>
    </font>
    <font>
      <sz val="8"/>
      <name val="Arial"/>
      <family val="2"/>
    </font>
    <font>
      <sz val="8"/>
      <name val="Georgia"/>
      <family val="1"/>
    </font>
    <font>
      <b/>
      <sz val="10"/>
      <name val="Arial"/>
      <family val="2"/>
    </font>
    <font>
      <sz val="10"/>
      <name val="Trebuchet MS"/>
      <family val="2"/>
    </font>
    <font>
      <b/>
      <sz val="11"/>
      <name val="Georgia"/>
      <family val="1"/>
    </font>
    <font>
      <sz val="10"/>
      <name val="Verdana"/>
      <family val="2"/>
    </font>
    <font>
      <b/>
      <sz val="10"/>
      <color theme="1"/>
      <name val="Calibri"/>
      <family val="2"/>
      <scheme val="minor"/>
    </font>
    <font>
      <sz val="10"/>
      <color theme="1"/>
      <name val="Calibri"/>
      <family val="2"/>
      <scheme val="minor"/>
    </font>
    <font>
      <u/>
      <sz val="11"/>
      <color theme="10"/>
      <name val="Calibri"/>
      <family val="2"/>
    </font>
    <font>
      <i/>
      <sz val="10"/>
      <color theme="1"/>
      <name val="Calibri"/>
      <family val="2"/>
      <scheme val="minor"/>
    </font>
    <font>
      <b/>
      <sz val="12"/>
      <color theme="0"/>
      <name val="Georgia"/>
      <family val="1"/>
    </font>
    <font>
      <sz val="12"/>
      <name val="Georgia"/>
      <family val="1"/>
    </font>
    <font>
      <b/>
      <sz val="10"/>
      <color theme="0"/>
      <name val="Georgia"/>
      <family val="1"/>
    </font>
    <font>
      <sz val="9"/>
      <name val="Georgia"/>
      <family val="1"/>
    </font>
    <font>
      <i/>
      <sz val="10"/>
      <name val="Calibri"/>
      <family val="2"/>
      <scheme val="minor"/>
    </font>
    <font>
      <sz val="11"/>
      <name val="Calibri"/>
      <family val="2"/>
      <scheme val="minor"/>
    </font>
    <font>
      <sz val="10"/>
      <color theme="1"/>
      <name val="Courier New"/>
      <family val="3"/>
    </font>
    <font>
      <sz val="10"/>
      <name val="Arial"/>
      <family val="2"/>
    </font>
    <font>
      <b/>
      <sz val="10"/>
      <color rgb="FFFFFF00"/>
      <name val="Georgia"/>
      <family val="1"/>
    </font>
    <font>
      <sz val="10"/>
      <color theme="0"/>
      <name val="Georgia"/>
      <family val="1"/>
    </font>
    <font>
      <b/>
      <u/>
      <sz val="10"/>
      <color theme="0"/>
      <name val="Georgia"/>
      <family val="1"/>
    </font>
    <font>
      <u/>
      <sz val="10"/>
      <color theme="0"/>
      <name val="Georgia"/>
      <family val="1"/>
    </font>
    <font>
      <sz val="11"/>
      <name val="Georgia"/>
      <family val="1"/>
    </font>
    <font>
      <b/>
      <sz val="11"/>
      <color rgb="FF000000"/>
      <name val="Georgia"/>
      <family val="1"/>
    </font>
    <font>
      <sz val="11"/>
      <color rgb="FFFF0000"/>
      <name val="Georgia"/>
      <family val="1"/>
    </font>
    <font>
      <sz val="10"/>
      <color rgb="FFFF0000"/>
      <name val="Georgia"/>
      <family val="1"/>
    </font>
    <font>
      <sz val="11"/>
      <color rgb="FFFF0000"/>
      <name val="Calibri"/>
      <family val="2"/>
    </font>
    <font>
      <b/>
      <i/>
      <sz val="9"/>
      <color rgb="FFFF0000"/>
      <name val="Georgia"/>
      <family val="1"/>
    </font>
    <font>
      <b/>
      <sz val="10"/>
      <color rgb="FFFF0000"/>
      <name val="Georgia"/>
      <family val="1"/>
    </font>
    <font>
      <b/>
      <sz val="10"/>
      <color rgb="FF0070C0"/>
      <name val="Georgia"/>
      <family val="1"/>
    </font>
    <font>
      <sz val="10"/>
      <color theme="8" tint="0.79998168889431442"/>
      <name val="Georgia"/>
      <family val="1"/>
    </font>
    <font>
      <b/>
      <u/>
      <sz val="10"/>
      <color rgb="FFFFFF00"/>
      <name val="Georgia"/>
      <family val="1"/>
    </font>
    <font>
      <sz val="10"/>
      <color rgb="FFFF0000"/>
      <name val="Arial"/>
      <family val="2"/>
    </font>
    <font>
      <sz val="11"/>
      <color theme="0"/>
      <name val="Georgia"/>
      <family val="1"/>
    </font>
    <font>
      <b/>
      <sz val="12"/>
      <color rgb="FFFFFF00"/>
      <name val="Georgia"/>
      <family val="1"/>
    </font>
    <font>
      <sz val="11"/>
      <color rgb="FFFFFF00"/>
      <name val="Georgia"/>
      <family val="1"/>
    </font>
    <font>
      <b/>
      <sz val="11"/>
      <color theme="0"/>
      <name val="Georgia"/>
      <family val="1"/>
    </font>
    <font>
      <sz val="10"/>
      <name val="Arial"/>
      <family val="2"/>
    </font>
    <font>
      <b/>
      <sz val="9"/>
      <name val="Georgia"/>
      <family val="1"/>
    </font>
    <font>
      <sz val="8"/>
      <name val="Arial"/>
      <family val="2"/>
    </font>
    <font>
      <b/>
      <sz val="11"/>
      <color rgb="FFFFFF00"/>
      <name val="Calibri"/>
      <family val="2"/>
      <scheme val="minor"/>
    </font>
  </fonts>
  <fills count="16">
    <fill>
      <patternFill patternType="none"/>
    </fill>
    <fill>
      <patternFill patternType="gray125"/>
    </fill>
    <fill>
      <patternFill patternType="solid">
        <fgColor theme="8" tint="0.79998168889431442"/>
        <bgColor indexed="64"/>
      </patternFill>
    </fill>
    <fill>
      <patternFill patternType="solid">
        <fgColor rgb="FF0085A1"/>
        <bgColor indexed="64"/>
      </patternFill>
    </fill>
    <fill>
      <patternFill patternType="solid">
        <fgColor theme="0"/>
        <bgColor indexed="64"/>
      </patternFill>
    </fill>
    <fill>
      <patternFill patternType="solid">
        <fgColor theme="3" tint="0.39997558519241921"/>
        <bgColor indexed="64"/>
      </patternFill>
    </fill>
    <fill>
      <patternFill patternType="solid">
        <fgColor rgb="FFFFFF00"/>
        <bgColor indexed="64"/>
      </patternFill>
    </fill>
    <fill>
      <patternFill patternType="solid">
        <fgColor rgb="FF00B050"/>
        <bgColor indexed="64"/>
      </patternFill>
    </fill>
    <fill>
      <patternFill patternType="solid">
        <fgColor theme="9"/>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64"/>
      </patternFill>
    </fill>
    <fill>
      <patternFill patternType="solid">
        <fgColor rgb="FF00B0F0"/>
        <bgColor indexed="64"/>
      </patternFill>
    </fill>
    <fill>
      <patternFill patternType="solid">
        <fgColor theme="5" tint="0.39997558519241921"/>
        <bgColor indexed="64"/>
      </patternFill>
    </fill>
  </fills>
  <borders count="14">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5">
    <xf numFmtId="0" fontId="0" fillId="0" borderId="0"/>
    <xf numFmtId="0" fontId="20" fillId="0" borderId="0" applyNumberFormat="0" applyFill="0" applyBorder="0" applyAlignment="0" applyProtection="0">
      <alignment vertical="top"/>
      <protection locked="0"/>
    </xf>
    <xf numFmtId="0" fontId="7" fillId="0" borderId="0"/>
    <xf numFmtId="0" fontId="8" fillId="0" borderId="0"/>
    <xf numFmtId="0" fontId="6" fillId="0" borderId="0"/>
    <xf numFmtId="0" fontId="5" fillId="0" borderId="0"/>
    <xf numFmtId="0" fontId="5" fillId="0" borderId="0"/>
    <xf numFmtId="0" fontId="4" fillId="0" borderId="0"/>
    <xf numFmtId="0" fontId="4" fillId="0" borderId="0"/>
    <xf numFmtId="0" fontId="8" fillId="0" borderId="0"/>
    <xf numFmtId="0" fontId="29" fillId="0" borderId="0"/>
    <xf numFmtId="0" fontId="8" fillId="0" borderId="0"/>
    <xf numFmtId="0" fontId="8" fillId="0" borderId="0"/>
    <xf numFmtId="0" fontId="49" fillId="0" borderId="0"/>
    <xf numFmtId="0" fontId="8" fillId="0" borderId="0"/>
  </cellStyleXfs>
  <cellXfs count="306">
    <xf numFmtId="0" fontId="0" fillId="0" borderId="0" xfId="0"/>
    <xf numFmtId="0" fontId="11" fillId="0" borderId="0" xfId="0" applyFont="1"/>
    <xf numFmtId="0" fontId="11" fillId="0" borderId="0" xfId="0" applyFont="1" applyAlignment="1">
      <alignment horizontal="left"/>
    </xf>
    <xf numFmtId="0" fontId="9" fillId="0" borderId="0" xfId="0" applyFont="1" applyAlignment="1">
      <alignment horizontal="left"/>
    </xf>
    <xf numFmtId="0" fontId="14" fillId="0" borderId="0" xfId="0" applyFont="1"/>
    <xf numFmtId="0" fontId="10" fillId="2" borderId="0" xfId="0" applyFont="1" applyFill="1" applyAlignment="1">
      <alignment vertical="center"/>
    </xf>
    <xf numFmtId="0" fontId="0" fillId="2" borderId="5" xfId="0" applyFill="1" applyBorder="1"/>
    <xf numFmtId="0" fontId="0" fillId="2" borderId="4" xfId="0" applyFill="1" applyBorder="1"/>
    <xf numFmtId="0" fontId="13" fillId="2" borderId="4" xfId="0" applyFont="1" applyFill="1" applyBorder="1"/>
    <xf numFmtId="0" fontId="11" fillId="2" borderId="4" xfId="0" applyFont="1"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9" xfId="0" applyFill="1" applyBorder="1"/>
    <xf numFmtId="0" fontId="0" fillId="3" borderId="0" xfId="0" applyFill="1"/>
    <xf numFmtId="0" fontId="11" fillId="3" borderId="0" xfId="0" applyFont="1" applyFill="1"/>
    <xf numFmtId="0" fontId="10" fillId="2" borderId="2" xfId="0" applyFont="1" applyFill="1" applyBorder="1" applyAlignment="1">
      <alignment vertical="center"/>
    </xf>
    <xf numFmtId="0" fontId="10" fillId="2" borderId="7" xfId="0" applyFont="1" applyFill="1" applyBorder="1" applyAlignment="1">
      <alignment vertical="center"/>
    </xf>
    <xf numFmtId="0" fontId="11" fillId="2" borderId="0" xfId="0" applyFont="1" applyFill="1"/>
    <xf numFmtId="0" fontId="10" fillId="0" borderId="0" xfId="0" applyFont="1"/>
    <xf numFmtId="0" fontId="11" fillId="0" borderId="0" xfId="0" applyFont="1" applyAlignment="1">
      <alignment horizontal="center"/>
    </xf>
    <xf numFmtId="0" fontId="10" fillId="2" borderId="0" xfId="0" applyFont="1" applyFill="1" applyAlignment="1">
      <alignment horizontal="left"/>
    </xf>
    <xf numFmtId="0" fontId="23" fillId="2" borderId="0" xfId="0" applyFont="1" applyFill="1" applyAlignment="1">
      <alignment horizontal="left"/>
    </xf>
    <xf numFmtId="0" fontId="10" fillId="2" borderId="2" xfId="0" applyFont="1" applyFill="1" applyBorder="1" applyAlignment="1">
      <alignment horizontal="left"/>
    </xf>
    <xf numFmtId="0" fontId="22" fillId="3" borderId="0" xfId="0" applyFont="1" applyFill="1"/>
    <xf numFmtId="0" fontId="24" fillId="3" borderId="0" xfId="0" applyFont="1" applyFill="1"/>
    <xf numFmtId="0" fontId="25" fillId="0" borderId="0" xfId="0" applyFont="1"/>
    <xf numFmtId="0" fontId="10" fillId="2" borderId="0" xfId="0" applyFont="1" applyFill="1"/>
    <xf numFmtId="0" fontId="9" fillId="2" borderId="0" xfId="0" applyFont="1" applyFill="1"/>
    <xf numFmtId="0" fontId="16" fillId="2" borderId="0" xfId="0" applyFont="1" applyFill="1"/>
    <xf numFmtId="0" fontId="0" fillId="0" borderId="0" xfId="0" applyAlignment="1">
      <alignment horizontal="left" wrapText="1"/>
    </xf>
    <xf numFmtId="0" fontId="10" fillId="4" borderId="1" xfId="0" applyFont="1" applyFill="1" applyBorder="1" applyAlignment="1" applyProtection="1">
      <alignment horizontal="center" vertical="center"/>
      <protection locked="0"/>
    </xf>
    <xf numFmtId="0" fontId="9" fillId="0" borderId="5" xfId="0" applyFont="1" applyBorder="1"/>
    <xf numFmtId="0" fontId="11" fillId="0" borderId="4" xfId="0" applyFont="1" applyBorder="1"/>
    <xf numFmtId="0" fontId="11" fillId="0" borderId="6" xfId="0" applyFont="1" applyBorder="1"/>
    <xf numFmtId="0" fontId="9" fillId="0" borderId="2" xfId="0" applyFont="1" applyBorder="1"/>
    <xf numFmtId="0" fontId="11" fillId="0" borderId="7" xfId="0" applyFont="1" applyBorder="1"/>
    <xf numFmtId="0" fontId="11" fillId="0" borderId="2" xfId="0" applyFont="1" applyBorder="1"/>
    <xf numFmtId="0" fontId="23" fillId="0" borderId="0" xfId="0" applyFont="1"/>
    <xf numFmtId="0" fontId="20" fillId="0" borderId="0" xfId="1" applyAlignment="1" applyProtection="1"/>
    <xf numFmtId="0" fontId="8" fillId="0" borderId="0" xfId="0" applyFont="1"/>
    <xf numFmtId="0" fontId="0" fillId="0" borderId="0" xfId="0" applyAlignment="1">
      <alignment horizontal="left"/>
    </xf>
    <xf numFmtId="0" fontId="11" fillId="2" borderId="0" xfId="0" applyFont="1" applyFill="1" applyAlignment="1">
      <alignment horizontal="center"/>
    </xf>
    <xf numFmtId="0" fontId="4" fillId="0" borderId="0" xfId="7"/>
    <xf numFmtId="0" fontId="4" fillId="0" borderId="0" xfId="8"/>
    <xf numFmtId="0" fontId="4" fillId="6" borderId="0" xfId="8" applyFill="1"/>
    <xf numFmtId="0" fontId="4" fillId="7" borderId="0" xfId="7" applyFill="1"/>
    <xf numFmtId="0" fontId="4" fillId="8" borderId="0" xfId="7" applyFill="1"/>
    <xf numFmtId="0" fontId="18" fillId="0" borderId="0" xfId="8" applyFont="1" applyAlignment="1">
      <alignment horizontal="left"/>
    </xf>
    <xf numFmtId="0" fontId="8" fillId="0" borderId="0" xfId="9"/>
    <xf numFmtId="0" fontId="18" fillId="0" borderId="0" xfId="9" applyFont="1" applyAlignment="1">
      <alignment horizontal="left"/>
    </xf>
    <xf numFmtId="0" fontId="4" fillId="6" borderId="0" xfId="7" applyFill="1"/>
    <xf numFmtId="0" fontId="19" fillId="0" borderId="0" xfId="9" applyFont="1" applyAlignment="1">
      <alignment horizontal="left"/>
    </xf>
    <xf numFmtId="0" fontId="21" fillId="0" borderId="0" xfId="9" applyFont="1" applyAlignment="1">
      <alignment horizontal="left" indent="1"/>
    </xf>
    <xf numFmtId="0" fontId="29" fillId="0" borderId="0" xfId="10"/>
    <xf numFmtId="0" fontId="21" fillId="0" borderId="0" xfId="8" applyFont="1" applyAlignment="1">
      <alignment horizontal="left" indent="1"/>
    </xf>
    <xf numFmtId="0" fontId="26" fillId="5" borderId="0" xfId="7" applyFont="1" applyFill="1" applyAlignment="1">
      <alignment horizontal="left" indent="1"/>
    </xf>
    <xf numFmtId="0" fontId="26" fillId="6" borderId="0" xfId="7" applyFont="1" applyFill="1" applyAlignment="1">
      <alignment horizontal="left" indent="1"/>
    </xf>
    <xf numFmtId="0" fontId="26" fillId="7" borderId="0" xfId="7" applyFont="1" applyFill="1" applyAlignment="1">
      <alignment horizontal="left" indent="1"/>
    </xf>
    <xf numFmtId="0" fontId="9" fillId="0" borderId="0" xfId="0" applyFont="1"/>
    <xf numFmtId="0" fontId="11" fillId="2" borderId="5" xfId="0" applyFont="1" applyFill="1" applyBorder="1"/>
    <xf numFmtId="0" fontId="11" fillId="2" borderId="6" xfId="0" applyFont="1" applyFill="1" applyBorder="1"/>
    <xf numFmtId="0" fontId="11" fillId="2" borderId="7" xfId="0" applyFont="1" applyFill="1" applyBorder="1"/>
    <xf numFmtId="0" fontId="11" fillId="2" borderId="8" xfId="0" applyFont="1" applyFill="1" applyBorder="1"/>
    <xf numFmtId="0" fontId="11" fillId="2" borderId="1" xfId="0" applyFont="1" applyFill="1" applyBorder="1"/>
    <xf numFmtId="0" fontId="11" fillId="2" borderId="9" xfId="0" applyFont="1" applyFill="1" applyBorder="1"/>
    <xf numFmtId="0" fontId="13" fillId="2" borderId="2" xfId="0" applyFont="1" applyFill="1" applyBorder="1"/>
    <xf numFmtId="0" fontId="11" fillId="2" borderId="2" xfId="0" applyFont="1" applyFill="1" applyBorder="1"/>
    <xf numFmtId="2" fontId="10" fillId="0" borderId="1" xfId="0" applyNumberFormat="1" applyFont="1" applyBorder="1" applyProtection="1">
      <protection locked="0"/>
    </xf>
    <xf numFmtId="0" fontId="11" fillId="2" borderId="0" xfId="0" applyFont="1" applyFill="1" applyAlignment="1">
      <alignment horizontal="left"/>
    </xf>
    <xf numFmtId="49" fontId="11" fillId="2" borderId="0" xfId="0" applyNumberFormat="1" applyFont="1" applyFill="1" applyAlignment="1">
      <alignment horizontal="left"/>
    </xf>
    <xf numFmtId="49" fontId="11" fillId="0" borderId="1" xfId="0" applyNumberFormat="1" applyFont="1" applyBorder="1" applyProtection="1">
      <protection locked="0"/>
    </xf>
    <xf numFmtId="49" fontId="23" fillId="0" borderId="1" xfId="0" applyNumberFormat="1" applyFont="1" applyBorder="1" applyProtection="1">
      <protection locked="0"/>
    </xf>
    <xf numFmtId="0" fontId="13" fillId="0" borderId="0" xfId="0" applyFont="1"/>
    <xf numFmtId="0" fontId="4" fillId="9" borderId="0" xfId="7" applyFill="1"/>
    <xf numFmtId="0" fontId="15" fillId="9" borderId="3" xfId="7" applyFont="1" applyFill="1" applyBorder="1"/>
    <xf numFmtId="0" fontId="11" fillId="2" borderId="0" xfId="0" applyFont="1" applyFill="1" applyAlignment="1">
      <alignment vertical="center" wrapText="1"/>
    </xf>
    <xf numFmtId="0" fontId="11" fillId="2" borderId="0" xfId="0" applyFont="1" applyFill="1" applyAlignment="1">
      <alignment horizontal="center" vertical="center" wrapText="1"/>
    </xf>
    <xf numFmtId="0" fontId="11" fillId="2" borderId="4" xfId="0" applyFont="1" applyFill="1" applyBorder="1" applyAlignment="1">
      <alignment vertical="center" wrapText="1"/>
    </xf>
    <xf numFmtId="0" fontId="13" fillId="2" borderId="0" xfId="0" applyFont="1" applyFill="1"/>
    <xf numFmtId="0" fontId="10" fillId="2" borderId="8" xfId="0" applyFont="1" applyFill="1" applyBorder="1" applyAlignment="1">
      <alignment horizontal="left"/>
    </xf>
    <xf numFmtId="0" fontId="10" fillId="2" borderId="1" xfId="0" applyFont="1" applyFill="1" applyBorder="1" applyAlignment="1">
      <alignment horizontal="left"/>
    </xf>
    <xf numFmtId="0" fontId="23" fillId="2" borderId="1" xfId="0" applyFont="1" applyFill="1" applyBorder="1" applyAlignment="1">
      <alignment horizontal="left"/>
    </xf>
    <xf numFmtId="0" fontId="9" fillId="2" borderId="1" xfId="0" applyFont="1" applyFill="1" applyBorder="1"/>
    <xf numFmtId="0" fontId="11" fillId="2" borderId="0" xfId="0" applyFont="1" applyFill="1" applyAlignment="1">
      <alignment vertical="center"/>
    </xf>
    <xf numFmtId="0" fontId="23" fillId="2" borderId="0" xfId="0" applyFont="1" applyFill="1" applyAlignment="1">
      <alignment vertical="center"/>
    </xf>
    <xf numFmtId="0" fontId="23" fillId="2" borderId="7" xfId="0" applyFont="1" applyFill="1" applyBorder="1" applyAlignment="1">
      <alignment vertical="center"/>
    </xf>
    <xf numFmtId="0" fontId="13" fillId="0" borderId="0" xfId="0" applyFont="1" applyAlignment="1">
      <alignment horizontal="center" wrapText="1"/>
    </xf>
    <xf numFmtId="0" fontId="13" fillId="2" borderId="8" xfId="0" applyFont="1" applyFill="1" applyBorder="1"/>
    <xf numFmtId="0" fontId="34" fillId="2" borderId="0" xfId="0" applyFont="1" applyFill="1"/>
    <xf numFmtId="164" fontId="34" fillId="2" borderId="0" xfId="0" applyNumberFormat="1" applyFont="1" applyFill="1"/>
    <xf numFmtId="164" fontId="34" fillId="2" borderId="0" xfId="0" applyNumberFormat="1" applyFont="1" applyFill="1" applyAlignment="1">
      <alignment horizontal="center"/>
    </xf>
    <xf numFmtId="0" fontId="4" fillId="10" borderId="0" xfId="7" applyFill="1"/>
    <xf numFmtId="2" fontId="11" fillId="0" borderId="0" xfId="0" applyNumberFormat="1" applyFont="1"/>
    <xf numFmtId="0" fontId="34" fillId="2" borderId="7" xfId="0" applyFont="1" applyFill="1" applyBorder="1"/>
    <xf numFmtId="0" fontId="38" fillId="0" borderId="0" xfId="0" applyFont="1"/>
    <xf numFmtId="2" fontId="23" fillId="0" borderId="0" xfId="0" applyNumberFormat="1" applyFont="1" applyAlignment="1">
      <alignment horizontal="center"/>
    </xf>
    <xf numFmtId="0" fontId="23" fillId="0" borderId="0" xfId="0" applyFont="1" applyAlignment="1" applyProtection="1">
      <alignment horizontal="center" vertical="center"/>
      <protection locked="0"/>
    </xf>
    <xf numFmtId="2" fontId="23" fillId="0" borderId="0" xfId="0" applyNumberFormat="1" applyFont="1" applyAlignment="1" applyProtection="1">
      <alignment horizontal="center"/>
      <protection locked="0"/>
    </xf>
    <xf numFmtId="2" fontId="23" fillId="2" borderId="0" xfId="0" applyNumberFormat="1" applyFont="1" applyFill="1" applyAlignment="1">
      <alignment horizontal="center" vertical="center"/>
    </xf>
    <xf numFmtId="2" fontId="23" fillId="0" borderId="0" xfId="0" applyNumberFormat="1" applyFont="1" applyAlignment="1" applyProtection="1">
      <alignment horizontal="center" vertical="center"/>
      <protection locked="0"/>
    </xf>
    <xf numFmtId="0" fontId="39" fillId="0" borderId="0" xfId="0" applyFont="1" applyAlignment="1">
      <alignment vertical="center" wrapText="1"/>
    </xf>
    <xf numFmtId="0" fontId="40" fillId="0" borderId="0" xfId="0" applyFont="1" applyAlignment="1">
      <alignment vertical="top" wrapText="1"/>
    </xf>
    <xf numFmtId="0" fontId="42" fillId="2" borderId="0" xfId="0" applyFont="1" applyFill="1"/>
    <xf numFmtId="0" fontId="11" fillId="2" borderId="2" xfId="0" applyFont="1" applyFill="1" applyBorder="1" applyAlignment="1">
      <alignment horizontal="center"/>
    </xf>
    <xf numFmtId="0" fontId="11" fillId="2" borderId="7" xfId="0" applyFont="1" applyFill="1" applyBorder="1" applyAlignment="1">
      <alignment horizontal="left"/>
    </xf>
    <xf numFmtId="0" fontId="11" fillId="2" borderId="0" xfId="0" applyFont="1" applyFill="1" applyAlignment="1" applyProtection="1">
      <alignment vertical="center"/>
      <protection locked="0"/>
    </xf>
    <xf numFmtId="0" fontId="11" fillId="2" borderId="0" xfId="0" applyFont="1" applyFill="1" applyAlignment="1" applyProtection="1">
      <alignment horizontal="center" vertical="center"/>
      <protection locked="0"/>
    </xf>
    <xf numFmtId="2" fontId="11" fillId="2" borderId="0" xfId="0" applyNumberFormat="1" applyFont="1" applyFill="1" applyAlignment="1" applyProtection="1">
      <alignment vertical="center"/>
      <protection locked="0"/>
    </xf>
    <xf numFmtId="0" fontId="9" fillId="0" borderId="4" xfId="0" applyFont="1" applyBorder="1" applyAlignment="1">
      <alignment horizontal="left"/>
    </xf>
    <xf numFmtId="0" fontId="11" fillId="0" borderId="0" xfId="0" applyFont="1" applyAlignment="1">
      <alignment horizontal="center" vertical="top" wrapText="1"/>
    </xf>
    <xf numFmtId="0" fontId="11" fillId="2" borderId="7" xfId="0" applyFont="1" applyFill="1" applyBorder="1" applyAlignment="1">
      <alignment horizontal="center"/>
    </xf>
    <xf numFmtId="0" fontId="11" fillId="2" borderId="8" xfId="0" applyFont="1" applyFill="1" applyBorder="1" applyAlignment="1">
      <alignment horizontal="center"/>
    </xf>
    <xf numFmtId="0" fontId="11" fillId="2" borderId="0" xfId="0" applyFont="1" applyFill="1" applyAlignment="1">
      <alignment horizontal="right"/>
    </xf>
    <xf numFmtId="0" fontId="11" fillId="2" borderId="8" xfId="0" applyFont="1" applyFill="1" applyBorder="1" applyAlignment="1">
      <alignment horizontal="right"/>
    </xf>
    <xf numFmtId="0" fontId="11" fillId="2" borderId="1" xfId="0" applyFont="1" applyFill="1" applyBorder="1" applyAlignment="1">
      <alignment horizontal="right"/>
    </xf>
    <xf numFmtId="0" fontId="37" fillId="0" borderId="1" xfId="0" applyFont="1" applyBorder="1" applyAlignment="1">
      <alignment horizontal="right"/>
    </xf>
    <xf numFmtId="0" fontId="37" fillId="0" borderId="0" xfId="0" applyFont="1" applyAlignment="1">
      <alignment horizontal="right"/>
    </xf>
    <xf numFmtId="0" fontId="37" fillId="0" borderId="0" xfId="0" applyFont="1"/>
    <xf numFmtId="0" fontId="44" fillId="0" borderId="1" xfId="0" applyFont="1" applyBorder="1"/>
    <xf numFmtId="0" fontId="24" fillId="3" borderId="0" xfId="0" applyFont="1" applyFill="1" applyAlignment="1">
      <alignment horizontal="center"/>
    </xf>
    <xf numFmtId="0" fontId="13" fillId="2" borderId="5" xfId="0" applyFont="1" applyFill="1" applyBorder="1"/>
    <xf numFmtId="0" fontId="11" fillId="0" borderId="11" xfId="0" applyFont="1" applyBorder="1"/>
    <xf numFmtId="0" fontId="2" fillId="10" borderId="0" xfId="7" applyFont="1" applyFill="1"/>
    <xf numFmtId="0" fontId="2" fillId="13" borderId="0" xfId="7" applyFont="1" applyFill="1"/>
    <xf numFmtId="0" fontId="4" fillId="13" borderId="0" xfId="7" applyFill="1"/>
    <xf numFmtId="0" fontId="26" fillId="13" borderId="0" xfId="7" applyFont="1" applyFill="1" applyAlignment="1">
      <alignment horizontal="left" indent="1"/>
    </xf>
    <xf numFmtId="0" fontId="26" fillId="10" borderId="0" xfId="7" applyFont="1" applyFill="1" applyAlignment="1">
      <alignment horizontal="left" indent="1"/>
    </xf>
    <xf numFmtId="0" fontId="10" fillId="2" borderId="0" xfId="0" applyFont="1" applyFill="1" applyAlignment="1" applyProtection="1">
      <alignment horizontal="center"/>
      <protection locked="0"/>
    </xf>
    <xf numFmtId="0" fontId="19" fillId="6" borderId="0" xfId="9" applyFont="1" applyFill="1" applyAlignment="1">
      <alignment horizontal="left"/>
    </xf>
    <xf numFmtId="0" fontId="21" fillId="6" borderId="0" xfId="9" applyFont="1" applyFill="1" applyAlignment="1">
      <alignment horizontal="left" indent="1"/>
    </xf>
    <xf numFmtId="0" fontId="21" fillId="6" borderId="0" xfId="8" applyFont="1" applyFill="1" applyAlignment="1">
      <alignment horizontal="left" indent="1"/>
    </xf>
    <xf numFmtId="0" fontId="11" fillId="2" borderId="2" xfId="0" applyFont="1" applyFill="1" applyBorder="1" applyAlignment="1">
      <alignment horizontal="right"/>
    </xf>
    <xf numFmtId="0" fontId="27" fillId="0" borderId="0" xfId="7" applyFont="1"/>
    <xf numFmtId="0" fontId="19" fillId="0" borderId="0" xfId="12" applyFont="1" applyAlignment="1">
      <alignment horizontal="left"/>
    </xf>
    <xf numFmtId="0" fontId="18" fillId="14" borderId="0" xfId="12" applyFont="1" applyFill="1" applyAlignment="1">
      <alignment horizontal="left"/>
    </xf>
    <xf numFmtId="0" fontId="18" fillId="0" borderId="0" xfId="12" applyFont="1" applyAlignment="1">
      <alignment horizontal="left"/>
    </xf>
    <xf numFmtId="0" fontId="49" fillId="0" borderId="0" xfId="13"/>
    <xf numFmtId="0" fontId="0" fillId="6" borderId="0" xfId="12" applyFont="1" applyFill="1"/>
    <xf numFmtId="2" fontId="23" fillId="2" borderId="0" xfId="0" applyNumberFormat="1" applyFont="1" applyFill="1" applyAlignment="1" applyProtection="1">
      <alignment horizontal="center"/>
      <protection locked="0"/>
    </xf>
    <xf numFmtId="0" fontId="24" fillId="0" borderId="0" xfId="0" applyFont="1" applyAlignment="1">
      <alignment horizontal="left" wrapText="1"/>
    </xf>
    <xf numFmtId="0" fontId="1" fillId="8" borderId="0" xfId="7" applyFont="1" applyFill="1"/>
    <xf numFmtId="0" fontId="4" fillId="15" borderId="0" xfId="7" applyFill="1"/>
    <xf numFmtId="0" fontId="3" fillId="15" borderId="0" xfId="7" applyFont="1" applyFill="1"/>
    <xf numFmtId="0" fontId="26" fillId="15" borderId="0" xfId="7" applyFont="1" applyFill="1" applyAlignment="1">
      <alignment horizontal="left" indent="1"/>
    </xf>
    <xf numFmtId="0" fontId="8" fillId="0" borderId="0" xfId="12"/>
    <xf numFmtId="0" fontId="19" fillId="0" borderId="0" xfId="12" applyFont="1"/>
    <xf numFmtId="0" fontId="19" fillId="0" borderId="0" xfId="12" applyFont="1" applyAlignment="1">
      <alignment horizontal="center" vertical="center"/>
    </xf>
    <xf numFmtId="0" fontId="21" fillId="0" borderId="0" xfId="12" applyFont="1" applyAlignment="1">
      <alignment horizontal="left" indent="1"/>
    </xf>
    <xf numFmtId="0" fontId="0" fillId="0" borderId="0" xfId="12" applyFont="1"/>
    <xf numFmtId="0" fontId="8" fillId="0" borderId="0" xfId="14"/>
    <xf numFmtId="0" fontId="21" fillId="6" borderId="0" xfId="12" applyFont="1" applyFill="1" applyAlignment="1">
      <alignment horizontal="left" indent="1"/>
    </xf>
    <xf numFmtId="0" fontId="17" fillId="0" borderId="0" xfId="12" applyFont="1"/>
    <xf numFmtId="0" fontId="8" fillId="6" borderId="0" xfId="12" applyFill="1"/>
    <xf numFmtId="0" fontId="19" fillId="6" borderId="0" xfId="12" applyFont="1" applyFill="1" applyAlignment="1">
      <alignment horizontal="left"/>
    </xf>
    <xf numFmtId="0" fontId="17" fillId="6" borderId="0" xfId="12" applyFont="1" applyFill="1"/>
    <xf numFmtId="0" fontId="18" fillId="6" borderId="0" xfId="12" applyFont="1" applyFill="1" applyAlignment="1">
      <alignment horizontal="left"/>
    </xf>
    <xf numFmtId="0" fontId="8" fillId="6" borderId="0" xfId="14" applyFill="1"/>
    <xf numFmtId="0" fontId="28" fillId="0" borderId="0" xfId="12" applyFont="1" applyAlignment="1">
      <alignment horizontal="left" vertical="center"/>
    </xf>
    <xf numFmtId="0" fontId="9" fillId="2" borderId="0" xfId="0" applyFont="1" applyFill="1" applyAlignment="1">
      <alignment vertical="center"/>
    </xf>
    <xf numFmtId="0" fontId="9" fillId="2" borderId="2" xfId="0" applyFont="1" applyFill="1" applyBorder="1" applyAlignment="1">
      <alignment vertical="center"/>
    </xf>
    <xf numFmtId="0" fontId="50" fillId="2" borderId="0" xfId="0" applyFont="1" applyFill="1" applyAlignment="1">
      <alignment vertical="center"/>
    </xf>
    <xf numFmtId="0" fontId="25" fillId="2" borderId="0" xfId="0" applyFont="1" applyFill="1" applyAlignment="1">
      <alignment vertical="center"/>
    </xf>
    <xf numFmtId="0" fontId="25" fillId="2" borderId="0" xfId="0" applyFont="1" applyFill="1"/>
    <xf numFmtId="0" fontId="25" fillId="2" borderId="0" xfId="0" applyFont="1" applyFill="1" applyAlignment="1">
      <alignment horizontal="left"/>
    </xf>
    <xf numFmtId="0" fontId="0" fillId="0" borderId="2" xfId="0" applyBorder="1"/>
    <xf numFmtId="0" fontId="25" fillId="4" borderId="0" xfId="0" applyFont="1" applyFill="1" applyAlignment="1">
      <alignment horizontal="center" wrapText="1"/>
    </xf>
    <xf numFmtId="0" fontId="11" fillId="2" borderId="13" xfId="0" applyFont="1" applyFill="1" applyBorder="1"/>
    <xf numFmtId="0" fontId="24" fillId="4" borderId="0" xfId="0" applyFont="1" applyFill="1" applyAlignment="1">
      <alignment horizontal="left" wrapText="1"/>
    </xf>
    <xf numFmtId="0" fontId="9" fillId="6" borderId="1" xfId="0" applyFont="1" applyFill="1" applyBorder="1" applyAlignment="1">
      <alignment vertical="center"/>
    </xf>
    <xf numFmtId="0" fontId="9" fillId="6" borderId="9" xfId="0" applyFont="1" applyFill="1" applyBorder="1" applyAlignment="1">
      <alignment vertical="center"/>
    </xf>
    <xf numFmtId="0" fontId="0" fillId="6" borderId="8" xfId="0" applyFill="1" applyBorder="1"/>
    <xf numFmtId="0" fontId="0" fillId="6" borderId="1" xfId="0" applyFill="1" applyBorder="1"/>
    <xf numFmtId="0" fontId="40" fillId="4" borderId="0" xfId="0" applyFont="1" applyFill="1" applyAlignment="1">
      <alignment vertical="top" wrapText="1"/>
    </xf>
    <xf numFmtId="14" fontId="27" fillId="0" borderId="0" xfId="7" applyNumberFormat="1" applyFont="1"/>
    <xf numFmtId="0" fontId="20" fillId="4" borderId="0" xfId="1" applyFill="1" applyAlignment="1" applyProtection="1"/>
    <xf numFmtId="14" fontId="52" fillId="12" borderId="0" xfId="12" applyNumberFormat="1" applyFont="1" applyFill="1"/>
    <xf numFmtId="0" fontId="24" fillId="5" borderId="0" xfId="0" applyFont="1" applyFill="1" applyAlignment="1">
      <alignment horizontal="left" wrapText="1"/>
    </xf>
    <xf numFmtId="0" fontId="24" fillId="5" borderId="0" xfId="0" applyFont="1" applyFill="1" applyAlignment="1">
      <alignment horizontal="left" vertical="top" wrapText="1"/>
    </xf>
    <xf numFmtId="0" fontId="30" fillId="5" borderId="0" xfId="0" applyFont="1" applyFill="1" applyAlignment="1">
      <alignment horizontal="left" wrapText="1"/>
    </xf>
    <xf numFmtId="14" fontId="23" fillId="0" borderId="0" xfId="0" applyNumberFormat="1" applyFont="1" applyAlignment="1" applyProtection="1">
      <alignment horizontal="center"/>
      <protection locked="0"/>
    </xf>
    <xf numFmtId="0" fontId="23" fillId="0" borderId="0" xfId="0" applyFont="1" applyAlignment="1" applyProtection="1">
      <alignment horizontal="center"/>
      <protection locked="0"/>
    </xf>
    <xf numFmtId="0" fontId="11" fillId="2" borderId="4" xfId="0" applyFont="1" applyFill="1" applyBorder="1" applyAlignment="1">
      <alignment horizontal="center"/>
    </xf>
    <xf numFmtId="0" fontId="11" fillId="0" borderId="2" xfId="0" applyFont="1" applyBorder="1" applyAlignment="1">
      <alignment horizontal="left" wrapText="1"/>
    </xf>
    <xf numFmtId="0" fontId="11" fillId="0" borderId="0" xfId="0" applyFont="1" applyAlignment="1">
      <alignment horizontal="left" wrapText="1"/>
    </xf>
    <xf numFmtId="0" fontId="11" fillId="0" borderId="7" xfId="0" applyFont="1" applyBorder="1" applyAlignment="1">
      <alignment horizontal="left" wrapText="1"/>
    </xf>
    <xf numFmtId="0" fontId="11" fillId="0" borderId="8" xfId="0" applyFont="1" applyBorder="1" applyAlignment="1">
      <alignment horizontal="left" wrapText="1"/>
    </xf>
    <xf numFmtId="0" fontId="11" fillId="0" borderId="1" xfId="0" applyFont="1" applyBorder="1" applyAlignment="1">
      <alignment horizontal="left" wrapText="1"/>
    </xf>
    <xf numFmtId="0" fontId="11" fillId="0" borderId="9" xfId="0" applyFont="1" applyBorder="1" applyAlignment="1">
      <alignment horizontal="left" wrapText="1"/>
    </xf>
    <xf numFmtId="0" fontId="24" fillId="3" borderId="0" xfId="0" applyFont="1" applyFill="1" applyAlignment="1">
      <alignment horizontal="left" wrapText="1"/>
    </xf>
    <xf numFmtId="0" fontId="23" fillId="0" borderId="1" xfId="0" applyFont="1" applyBorder="1" applyAlignment="1" applyProtection="1">
      <alignment horizontal="center"/>
      <protection locked="0"/>
    </xf>
    <xf numFmtId="0" fontId="23" fillId="0" borderId="0" xfId="0" applyFont="1" applyAlignment="1" applyProtection="1">
      <alignment horizontal="left"/>
      <protection locked="0"/>
    </xf>
    <xf numFmtId="49" fontId="23" fillId="0" borderId="0" xfId="0" applyNumberFormat="1" applyFont="1" applyAlignment="1" applyProtection="1">
      <alignment horizontal="left"/>
      <protection locked="0"/>
    </xf>
    <xf numFmtId="0" fontId="10" fillId="2" borderId="2" xfId="0" applyFont="1" applyFill="1" applyBorder="1" applyAlignment="1">
      <alignment horizontal="left"/>
    </xf>
    <xf numFmtId="0" fontId="10" fillId="2" borderId="0" xfId="0" applyFont="1" applyFill="1" applyAlignment="1">
      <alignment horizontal="left"/>
    </xf>
    <xf numFmtId="0" fontId="22" fillId="3" borderId="5"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6" xfId="0" applyFont="1" applyFill="1" applyBorder="1" applyAlignment="1">
      <alignment horizontal="center" vertical="center"/>
    </xf>
    <xf numFmtId="0" fontId="11" fillId="2" borderId="2" xfId="0" applyFont="1" applyFill="1" applyBorder="1" applyAlignment="1">
      <alignment horizontal="center"/>
    </xf>
    <xf numFmtId="0" fontId="11" fillId="2" borderId="0" xfId="0" applyFont="1" applyFill="1" applyAlignment="1">
      <alignment horizontal="center"/>
    </xf>
    <xf numFmtId="0" fontId="22" fillId="3" borderId="10" xfId="0" applyFont="1" applyFill="1" applyBorder="1" applyAlignment="1">
      <alignment horizontal="center" vertical="center"/>
    </xf>
    <xf numFmtId="0" fontId="22" fillId="3" borderId="11" xfId="0" applyFont="1" applyFill="1" applyBorder="1" applyAlignment="1">
      <alignment horizontal="center" vertical="center"/>
    </xf>
    <xf numFmtId="0" fontId="22" fillId="3" borderId="12" xfId="0" applyFont="1" applyFill="1" applyBorder="1" applyAlignment="1">
      <alignment horizontal="center" vertical="center"/>
    </xf>
    <xf numFmtId="0" fontId="11" fillId="0" borderId="5" xfId="0" applyFont="1" applyBorder="1" applyAlignment="1" applyProtection="1">
      <alignment horizontal="left" vertical="top" wrapText="1"/>
      <protection locked="0"/>
    </xf>
    <xf numFmtId="0" fontId="11" fillId="0" borderId="4"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25" fillId="0" borderId="0" xfId="0" applyFont="1" applyAlignment="1">
      <alignment horizontal="center"/>
    </xf>
    <xf numFmtId="0" fontId="11" fillId="2" borderId="0" xfId="0" applyFont="1" applyFill="1" applyAlignment="1">
      <alignment horizontal="left"/>
    </xf>
    <xf numFmtId="0" fontId="22" fillId="3" borderId="2" xfId="0" applyFont="1" applyFill="1" applyBorder="1" applyAlignment="1">
      <alignment horizontal="center" vertical="center"/>
    </xf>
    <xf numFmtId="0" fontId="22" fillId="3" borderId="7" xfId="0" applyFont="1" applyFill="1" applyBorder="1" applyAlignment="1">
      <alignment horizontal="center" vertical="center"/>
    </xf>
    <xf numFmtId="0" fontId="23" fillId="0" borderId="1" xfId="0" applyFont="1" applyBorder="1" applyAlignment="1" applyProtection="1">
      <alignment horizontal="left"/>
      <protection locked="0"/>
    </xf>
    <xf numFmtId="0" fontId="11" fillId="2" borderId="2" xfId="0" applyFont="1" applyFill="1" applyBorder="1" applyAlignment="1">
      <alignment horizontal="left" vertical="center" wrapText="1"/>
    </xf>
    <xf numFmtId="0" fontId="11" fillId="2" borderId="0" xfId="0" applyFont="1" applyFill="1" applyAlignment="1">
      <alignment horizontal="left" vertical="center" wrapText="1"/>
    </xf>
    <xf numFmtId="0" fontId="11" fillId="2" borderId="7" xfId="0" applyFont="1" applyFill="1" applyBorder="1" applyAlignment="1">
      <alignment horizontal="left" vertical="center" wrapText="1"/>
    </xf>
    <xf numFmtId="0" fontId="9" fillId="6" borderId="5" xfId="0" applyFont="1" applyFill="1" applyBorder="1" applyAlignment="1">
      <alignment horizontal="left" vertical="center"/>
    </xf>
    <xf numFmtId="0" fontId="9" fillId="6" borderId="4" xfId="0" applyFont="1" applyFill="1" applyBorder="1" applyAlignment="1">
      <alignment horizontal="left" vertical="center"/>
    </xf>
    <xf numFmtId="0" fontId="9" fillId="6" borderId="6" xfId="0" applyFont="1" applyFill="1" applyBorder="1" applyAlignment="1">
      <alignment horizontal="left" vertical="center"/>
    </xf>
    <xf numFmtId="0" fontId="9" fillId="6" borderId="2" xfId="0" applyFont="1" applyFill="1" applyBorder="1" applyAlignment="1">
      <alignment horizontal="left" vertical="center"/>
    </xf>
    <xf numFmtId="0" fontId="9" fillId="6" borderId="0" xfId="0" applyFont="1" applyFill="1" applyAlignment="1">
      <alignment horizontal="left" vertical="center"/>
    </xf>
    <xf numFmtId="0" fontId="9" fillId="6" borderId="7" xfId="0" applyFont="1" applyFill="1" applyBorder="1" applyAlignment="1">
      <alignment horizontal="left" vertical="center"/>
    </xf>
    <xf numFmtId="0" fontId="25" fillId="0" borderId="0" xfId="0" applyFont="1" applyAlignment="1">
      <alignment horizontal="left"/>
    </xf>
    <xf numFmtId="0" fontId="11" fillId="2" borderId="2" xfId="0" applyFont="1" applyFill="1" applyBorder="1" applyAlignment="1">
      <alignment horizontal="right"/>
    </xf>
    <xf numFmtId="0" fontId="11" fillId="2" borderId="0" xfId="0" applyFont="1" applyFill="1" applyAlignment="1">
      <alignment horizontal="right"/>
    </xf>
    <xf numFmtId="0" fontId="40" fillId="6" borderId="0" xfId="0" applyFont="1" applyFill="1" applyAlignment="1">
      <alignment horizontal="left" vertical="top" wrapText="1"/>
    </xf>
    <xf numFmtId="0" fontId="24" fillId="3" borderId="0" xfId="0" applyFont="1" applyFill="1" applyAlignment="1">
      <alignment horizontal="center" vertical="center" wrapText="1"/>
    </xf>
    <xf numFmtId="0" fontId="11" fillId="2" borderId="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4" borderId="0" xfId="0" applyFont="1" applyFill="1" applyAlignment="1" applyProtection="1">
      <alignment horizontal="center" vertical="center" wrapText="1"/>
      <protection locked="0"/>
    </xf>
    <xf numFmtId="0" fontId="11" fillId="0" borderId="1" xfId="0" applyFont="1" applyBorder="1" applyAlignment="1" applyProtection="1">
      <alignment horizontal="left"/>
      <protection locked="0"/>
    </xf>
    <xf numFmtId="0" fontId="11" fillId="0" borderId="9" xfId="0" applyFont="1" applyBorder="1" applyAlignment="1" applyProtection="1">
      <alignment horizontal="left"/>
      <protection locked="0"/>
    </xf>
    <xf numFmtId="0" fontId="11" fillId="0" borderId="0" xfId="0" applyFont="1" applyAlignment="1">
      <alignment horizontal="left"/>
    </xf>
    <xf numFmtId="0" fontId="11" fillId="6" borderId="0" xfId="0" applyFont="1" applyFill="1" applyAlignment="1">
      <alignment horizontal="center" vertical="top" wrapText="1"/>
    </xf>
    <xf numFmtId="0" fontId="9" fillId="2" borderId="10" xfId="0" applyFont="1" applyFill="1" applyBorder="1" applyAlignment="1">
      <alignment horizontal="left"/>
    </xf>
    <xf numFmtId="0" fontId="9" fillId="2" borderId="11" xfId="0" applyFont="1" applyFill="1" applyBorder="1" applyAlignment="1">
      <alignment horizontal="left"/>
    </xf>
    <xf numFmtId="0" fontId="9" fillId="2" borderId="12" xfId="0" applyFont="1" applyFill="1" applyBorder="1" applyAlignment="1">
      <alignment horizontal="left"/>
    </xf>
    <xf numFmtId="0" fontId="11" fillId="2" borderId="2"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7" xfId="0" applyFont="1" applyFill="1" applyBorder="1" applyAlignment="1">
      <alignment horizontal="left" vertical="top" wrapText="1"/>
    </xf>
    <xf numFmtId="0" fontId="11" fillId="2" borderId="8" xfId="0" applyFont="1" applyFill="1" applyBorder="1" applyAlignment="1">
      <alignment horizontal="left" vertical="top" wrapText="1"/>
    </xf>
    <xf numFmtId="0" fontId="11" fillId="2" borderId="1" xfId="0" applyFont="1" applyFill="1" applyBorder="1" applyAlignment="1">
      <alignment horizontal="left" vertical="top" wrapText="1"/>
    </xf>
    <xf numFmtId="0" fontId="11" fillId="2" borderId="9" xfId="0" applyFont="1" applyFill="1" applyBorder="1" applyAlignment="1">
      <alignment horizontal="left" vertical="top" wrapText="1"/>
    </xf>
    <xf numFmtId="0" fontId="9" fillId="2" borderId="0" xfId="0" applyFont="1" applyFill="1" applyAlignment="1">
      <alignment horizontal="center"/>
    </xf>
    <xf numFmtId="14" fontId="23" fillId="0" borderId="1" xfId="0" applyNumberFormat="1" applyFont="1" applyBorder="1" applyAlignment="1" applyProtection="1">
      <alignment horizontal="center"/>
      <protection locked="0"/>
    </xf>
    <xf numFmtId="0" fontId="25" fillId="6" borderId="2" xfId="0" applyFont="1" applyFill="1" applyBorder="1" applyAlignment="1">
      <alignment horizontal="center" wrapText="1"/>
    </xf>
    <xf numFmtId="0" fontId="25" fillId="6" borderId="0" xfId="0" applyFont="1" applyFill="1" applyAlignment="1">
      <alignment horizontal="center" wrapText="1"/>
    </xf>
    <xf numFmtId="0" fontId="25" fillId="6" borderId="8" xfId="0" applyFont="1" applyFill="1" applyBorder="1" applyAlignment="1">
      <alignment horizontal="center" wrapText="1"/>
    </xf>
    <xf numFmtId="0" fontId="25" fillId="6" borderId="1" xfId="0" applyFont="1" applyFill="1" applyBorder="1" applyAlignment="1">
      <alignment horizontal="center" wrapText="1"/>
    </xf>
    <xf numFmtId="0" fontId="24" fillId="3" borderId="0" xfId="0" applyFont="1" applyFill="1" applyAlignment="1">
      <alignment horizontal="left" vertical="center" wrapText="1"/>
    </xf>
    <xf numFmtId="0" fontId="40" fillId="4" borderId="0" xfId="0" applyFont="1" applyFill="1" applyAlignment="1">
      <alignment horizontal="left" vertical="top" wrapText="1"/>
    </xf>
    <xf numFmtId="0" fontId="34" fillId="2" borderId="2" xfId="0" applyFont="1" applyFill="1" applyBorder="1" applyAlignment="1">
      <alignment horizontal="left" vertical="center"/>
    </xf>
    <xf numFmtId="0" fontId="34" fillId="2" borderId="0" xfId="0" applyFont="1" applyFill="1" applyAlignment="1">
      <alignment horizontal="left" vertical="center"/>
    </xf>
    <xf numFmtId="0" fontId="35" fillId="0" borderId="0" xfId="0" applyFont="1" applyAlignment="1">
      <alignment horizontal="left" vertical="center" readingOrder="1"/>
    </xf>
    <xf numFmtId="49" fontId="9" fillId="0" borderId="0" xfId="0" applyNumberFormat="1" applyFont="1" applyAlignment="1" applyProtection="1">
      <alignment horizontal="center"/>
      <protection locked="0"/>
    </xf>
    <xf numFmtId="0" fontId="37" fillId="4" borderId="0" xfId="0" applyFont="1" applyFill="1" applyAlignment="1">
      <alignment horizontal="left" vertical="top" wrapText="1"/>
    </xf>
    <xf numFmtId="0" fontId="37" fillId="6" borderId="0" xfId="0" applyFont="1" applyFill="1" applyAlignment="1">
      <alignment horizontal="center" wrapText="1"/>
    </xf>
    <xf numFmtId="0" fontId="34" fillId="2" borderId="0" xfId="0" applyFont="1" applyFill="1" applyAlignment="1">
      <alignment horizontal="center"/>
    </xf>
    <xf numFmtId="0" fontId="34" fillId="2" borderId="2" xfId="0" applyFont="1" applyFill="1" applyBorder="1" applyAlignment="1">
      <alignment horizontal="right"/>
    </xf>
    <xf numFmtId="0" fontId="34" fillId="2" borderId="0" xfId="0" applyFont="1" applyFill="1" applyAlignment="1">
      <alignment horizontal="right"/>
    </xf>
    <xf numFmtId="0" fontId="31" fillId="3" borderId="5" xfId="0" applyFont="1" applyFill="1" applyBorder="1" applyAlignment="1">
      <alignment horizontal="left" vertical="top" wrapText="1"/>
    </xf>
    <xf numFmtId="0" fontId="31" fillId="3" borderId="4" xfId="0" applyFont="1" applyFill="1" applyBorder="1" applyAlignment="1">
      <alignment horizontal="left" vertical="top" wrapText="1"/>
    </xf>
    <xf numFmtId="0" fontId="31" fillId="3" borderId="6" xfId="0" applyFont="1" applyFill="1" applyBorder="1" applyAlignment="1">
      <alignment horizontal="left" vertical="top" wrapText="1"/>
    </xf>
    <xf numFmtId="0" fontId="31" fillId="3" borderId="2" xfId="0" applyFont="1" applyFill="1" applyBorder="1" applyAlignment="1">
      <alignment horizontal="left" vertical="top" wrapText="1"/>
    </xf>
    <xf numFmtId="0" fontId="31" fillId="3" borderId="0" xfId="0" applyFont="1" applyFill="1" applyAlignment="1">
      <alignment horizontal="left" vertical="top" wrapText="1"/>
    </xf>
    <xf numFmtId="0" fontId="31" fillId="3" borderId="7" xfId="0" applyFont="1" applyFill="1" applyBorder="1" applyAlignment="1">
      <alignment horizontal="left" vertical="top" wrapText="1"/>
    </xf>
    <xf numFmtId="0" fontId="31" fillId="3" borderId="8" xfId="0" applyFont="1" applyFill="1" applyBorder="1" applyAlignment="1">
      <alignment horizontal="left" vertical="top" wrapText="1"/>
    </xf>
    <xf numFmtId="0" fontId="31" fillId="3" borderId="1" xfId="0" applyFont="1" applyFill="1" applyBorder="1" applyAlignment="1">
      <alignment horizontal="left" vertical="top" wrapText="1"/>
    </xf>
    <xf numFmtId="0" fontId="31" fillId="3" borderId="9" xfId="0" applyFont="1" applyFill="1" applyBorder="1" applyAlignment="1">
      <alignment horizontal="left" vertical="top" wrapText="1"/>
    </xf>
    <xf numFmtId="0" fontId="11" fillId="0" borderId="0" xfId="0" applyFont="1" applyAlignment="1">
      <alignment horizontal="center" vertical="top" wrapText="1"/>
    </xf>
    <xf numFmtId="0" fontId="11" fillId="11" borderId="0" xfId="0" applyFont="1" applyFill="1" applyAlignment="1">
      <alignment horizontal="center" vertical="top" wrapText="1"/>
    </xf>
    <xf numFmtId="0" fontId="34" fillId="2" borderId="2" xfId="0" applyFont="1" applyFill="1" applyBorder="1" applyAlignment="1">
      <alignment horizontal="right" vertical="center" wrapText="1"/>
    </xf>
    <xf numFmtId="0" fontId="34" fillId="2" borderId="0" xfId="0" applyFont="1" applyFill="1" applyAlignment="1">
      <alignment horizontal="right" vertical="center" wrapText="1"/>
    </xf>
    <xf numFmtId="0" fontId="37" fillId="6" borderId="0" xfId="0" applyFont="1" applyFill="1" applyAlignment="1">
      <alignment horizontal="left" vertical="top" wrapText="1"/>
    </xf>
    <xf numFmtId="0" fontId="9" fillId="2" borderId="2" xfId="0" applyFont="1" applyFill="1" applyBorder="1" applyAlignment="1">
      <alignment horizontal="left"/>
    </xf>
    <xf numFmtId="0" fontId="9" fillId="2" borderId="0" xfId="0" applyFont="1" applyFill="1" applyAlignment="1">
      <alignment horizontal="left"/>
    </xf>
    <xf numFmtId="0" fontId="11" fillId="4" borderId="5" xfId="0" applyFont="1" applyFill="1" applyBorder="1" applyAlignment="1" applyProtection="1">
      <alignment horizontal="center" vertical="top" wrapText="1"/>
      <protection locked="0"/>
    </xf>
    <xf numFmtId="0" fontId="11" fillId="4" borderId="4" xfId="0" applyFont="1" applyFill="1" applyBorder="1" applyAlignment="1" applyProtection="1">
      <alignment horizontal="center" vertical="top" wrapText="1"/>
      <protection locked="0"/>
    </xf>
    <xf numFmtId="0" fontId="11" fillId="4" borderId="2" xfId="0" applyFont="1" applyFill="1" applyBorder="1" applyAlignment="1" applyProtection="1">
      <alignment horizontal="center" vertical="top" wrapText="1"/>
      <protection locked="0"/>
    </xf>
    <xf numFmtId="0" fontId="11" fillId="4" borderId="0" xfId="0" applyFont="1" applyFill="1" applyAlignment="1" applyProtection="1">
      <alignment horizontal="center" vertical="top" wrapText="1"/>
      <protection locked="0"/>
    </xf>
    <xf numFmtId="0" fontId="11" fillId="4" borderId="8" xfId="0" applyFont="1" applyFill="1" applyBorder="1" applyAlignment="1" applyProtection="1">
      <alignment horizontal="center" vertical="top" wrapText="1"/>
      <protection locked="0"/>
    </xf>
    <xf numFmtId="0" fontId="11" fillId="4" borderId="1" xfId="0" applyFont="1" applyFill="1" applyBorder="1" applyAlignment="1" applyProtection="1">
      <alignment horizontal="center" vertical="top" wrapText="1"/>
      <protection locked="0"/>
    </xf>
    <xf numFmtId="0" fontId="24" fillId="3" borderId="0" xfId="0" applyFont="1" applyFill="1" applyAlignment="1">
      <alignment horizontal="center"/>
    </xf>
    <xf numFmtId="0" fontId="40" fillId="6" borderId="0" xfId="0" applyFont="1" applyFill="1" applyAlignment="1">
      <alignment horizontal="center"/>
    </xf>
    <xf numFmtId="0" fontId="40" fillId="6" borderId="0" xfId="0" applyFont="1" applyFill="1" applyAlignment="1">
      <alignment horizontal="center" vertical="top" wrapText="1"/>
    </xf>
    <xf numFmtId="0" fontId="9" fillId="2" borderId="2" xfId="0" applyFont="1" applyFill="1" applyBorder="1" applyAlignment="1">
      <alignment horizontal="center" wrapText="1"/>
    </xf>
    <xf numFmtId="0" fontId="9" fillId="2" borderId="0" xfId="0" applyFont="1" applyFill="1" applyAlignment="1">
      <alignment horizontal="center" wrapText="1"/>
    </xf>
    <xf numFmtId="0" fontId="9" fillId="2" borderId="7" xfId="0" applyFont="1" applyFill="1" applyBorder="1" applyAlignment="1">
      <alignment horizontal="center" wrapText="1"/>
    </xf>
    <xf numFmtId="0" fontId="11" fillId="0" borderId="0" xfId="0" applyFont="1" applyAlignment="1" applyProtection="1">
      <alignment horizontal="left"/>
      <protection locked="0"/>
    </xf>
    <xf numFmtId="0" fontId="9" fillId="6" borderId="2" xfId="0" applyFont="1" applyFill="1" applyBorder="1" applyAlignment="1">
      <alignment horizontal="left"/>
    </xf>
    <xf numFmtId="0" fontId="9" fillId="6" borderId="0" xfId="0" applyFont="1" applyFill="1" applyAlignment="1">
      <alignment horizontal="left"/>
    </xf>
    <xf numFmtId="0" fontId="9" fillId="6" borderId="7" xfId="0" applyFont="1" applyFill="1" applyBorder="1" applyAlignment="1">
      <alignment horizontal="left"/>
    </xf>
    <xf numFmtId="0" fontId="22" fillId="3" borderId="5"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7" xfId="0" applyFont="1" applyFill="1" applyBorder="1" applyAlignment="1">
      <alignment horizontal="center" vertical="center" wrapText="1"/>
    </xf>
    <xf numFmtId="0" fontId="40" fillId="6" borderId="0" xfId="0" applyFont="1" applyFill="1" applyAlignment="1">
      <alignment horizontal="left" vertical="center" wrapText="1"/>
    </xf>
  </cellXfs>
  <cellStyles count="15">
    <cellStyle name="Link" xfId="1" builtinId="8"/>
    <cellStyle name="Normal" xfId="0" builtinId="0"/>
    <cellStyle name="Normal 2" xfId="3" xr:uid="{00000000-0005-0000-0000-000002000000}"/>
    <cellStyle name="Normal 3" xfId="2" xr:uid="{00000000-0005-0000-0000-000003000000}"/>
    <cellStyle name="Normal 4" xfId="4" xr:uid="{00000000-0005-0000-0000-000004000000}"/>
    <cellStyle name="Normal 4 2" xfId="6" xr:uid="{00000000-0005-0000-0000-000005000000}"/>
    <cellStyle name="Normal 4 2 2" xfId="8" xr:uid="{00000000-0005-0000-0000-000006000000}"/>
    <cellStyle name="Normal 5" xfId="5" xr:uid="{00000000-0005-0000-0000-000007000000}"/>
    <cellStyle name="Normal 5 2" xfId="9" xr:uid="{00000000-0005-0000-0000-000008000000}"/>
    <cellStyle name="Normal 6" xfId="7" xr:uid="{00000000-0005-0000-0000-000009000000}"/>
    <cellStyle name="Normal 6 2" xfId="10" xr:uid="{00000000-0005-0000-0000-00000A000000}"/>
    <cellStyle name="Normal 6 2 2" xfId="11" xr:uid="{00000000-0005-0000-0000-00000B000000}"/>
    <cellStyle name="Normal 6 2 2 2" xfId="14" xr:uid="{3AC0143B-42C5-4039-BA92-44EB62AF252E}"/>
    <cellStyle name="Normal 6 2 3" xfId="12" xr:uid="{00000000-0005-0000-0000-00000C000000}"/>
    <cellStyle name="Normal 7" xfId="13" xr:uid="{00000000-0005-0000-0000-00000D00000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ont>
        <color auto="1"/>
      </font>
      <fill>
        <patternFill>
          <bgColor theme="0"/>
        </patternFill>
      </fill>
    </dxf>
    <dxf>
      <font>
        <color auto="1"/>
      </font>
      <fill>
        <patternFill>
          <bgColor theme="0"/>
        </patternFill>
      </fill>
    </dxf>
    <dxf>
      <font>
        <color auto="1"/>
      </font>
      <fill>
        <patternFill>
          <bgColor theme="0"/>
        </patternFill>
      </fill>
    </dxf>
  </dxfs>
  <tableStyles count="0" defaultTableStyle="TableStyleMedium9" defaultPivotStyle="PivotStyleLight16"/>
  <colors>
    <mruColors>
      <color rgb="FF0085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Feriekort p&#229; forskud (YL)'!A1"/><Relationship Id="rId3" Type="http://schemas.openxmlformats.org/officeDocument/2006/relationships/hyperlink" Target="#'Udbetaling af 5. ferieuge'!A1"/><Relationship Id="rId7" Type="http://schemas.openxmlformats.org/officeDocument/2006/relationships/hyperlink" Target="#Feriehindring!Udskriftsomr&#229;de"/><Relationship Id="rId2" Type="http://schemas.openxmlformats.org/officeDocument/2006/relationships/hyperlink" Target="#'Udbetaling af 6. ferieuge'!A1"/><Relationship Id="rId1" Type="http://schemas.openxmlformats.org/officeDocument/2006/relationships/hyperlink" Target="#'Overf&#248;rsel af 5.ferieuge'!Udskriftsomr&#229;de"/><Relationship Id="rId6" Type="http://schemas.openxmlformats.org/officeDocument/2006/relationships/hyperlink" Target="#'Overf&#248;r. af ferie p&#229; feriekort'!Udskriftsomr&#229;de"/><Relationship Id="rId5" Type="http://schemas.openxmlformats.org/officeDocument/2006/relationships/hyperlink" Target="#'Ferie p&#229; forskud'!Udskriftsomr&#229;de"/><Relationship Id="rId4"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3811</xdr:colOff>
      <xdr:row>30</xdr:row>
      <xdr:rowOff>5717</xdr:rowOff>
    </xdr:from>
    <xdr:to>
      <xdr:col>6</xdr:col>
      <xdr:colOff>590550</xdr:colOff>
      <xdr:row>33</xdr:row>
      <xdr:rowOff>0</xdr:rowOff>
    </xdr:to>
    <xdr:sp macro="" textlink="" fLocksText="0">
      <xdr:nvSpPr>
        <xdr:cNvPr id="3" name="AutoShape 54">
          <a:hlinkClick xmlns:r="http://schemas.openxmlformats.org/officeDocument/2006/relationships" r:id="rId1"/>
          <a:extLst>
            <a:ext uri="{FF2B5EF4-FFF2-40B4-BE49-F238E27FC236}">
              <a16:creationId xmlns:a16="http://schemas.microsoft.com/office/drawing/2014/main" id="{00000000-0008-0000-0000-000003000000}"/>
            </a:ext>
          </a:extLst>
        </xdr:cNvPr>
        <xdr:cNvSpPr>
          <a:spLocks noChangeArrowheads="1"/>
        </xdr:cNvSpPr>
      </xdr:nvSpPr>
      <xdr:spPr bwMode="auto">
        <a:xfrm>
          <a:off x="613411" y="4053842"/>
          <a:ext cx="3634739" cy="480058"/>
        </a:xfrm>
        <a:prstGeom prst="roundRect">
          <a:avLst>
            <a:gd name="adj" fmla="val 16667"/>
          </a:avLst>
        </a:prstGeom>
        <a:solidFill>
          <a:srgbClr val="0085A1">
            <a:alpha val="70000"/>
          </a:srgbClr>
        </a:solidFill>
        <a:ln>
          <a:noFill/>
          <a:headEnd/>
          <a:tailEnd/>
        </a:ln>
        <a:effectLst/>
        <a:scene3d>
          <a:camera prst="orthographicFront">
            <a:rot lat="0" lon="0" rev="0"/>
          </a:camera>
          <a:lightRig rig="contrasting" dir="t">
            <a:rot lat="0" lon="0" rev="7800000"/>
          </a:lightRig>
        </a:scene3d>
        <a:sp3d>
          <a:bevelT w="139700" h="139700"/>
        </a:sp3d>
      </xdr:spPr>
      <xdr:style>
        <a:lnRef idx="1">
          <a:schemeClr val="accent1"/>
        </a:lnRef>
        <a:fillRef idx="2">
          <a:schemeClr val="accent1"/>
        </a:fillRef>
        <a:effectRef idx="1">
          <a:schemeClr val="accent1"/>
        </a:effectRef>
        <a:fontRef idx="minor">
          <a:schemeClr val="dk1"/>
        </a:fontRef>
      </xdr:style>
      <xdr:txBody>
        <a:bodyPr vertOverflow="clip" wrap="square" lIns="36576" tIns="22860" rIns="36576" bIns="0" anchor="t" upright="1">
          <a:scene3d>
            <a:camera prst="orthographicFront"/>
            <a:lightRig rig="balanced" dir="t">
              <a:rot lat="0" lon="0" rev="2100000"/>
            </a:lightRig>
          </a:scene3d>
          <a:sp3d extrusionH="57150" prstMaterial="metal">
            <a:bevelT w="38100" h="25400"/>
            <a:contourClr>
              <a:schemeClr val="bg2"/>
            </a:contourClr>
          </a:sp3d>
        </a:bodyPr>
        <a:lstStyle/>
        <a:p>
          <a:pPr algn="ctr" rtl="0">
            <a:defRPr sz="1000"/>
          </a:pPr>
          <a:r>
            <a:rPr lang="da-DK" sz="1400" b="0" i="0" u="none" strike="noStrike" baseline="0">
              <a:solidFill>
                <a:srgbClr val="FFFFFF"/>
              </a:solidFill>
              <a:latin typeface="Georgia"/>
              <a:ea typeface="+mn-ea"/>
              <a:cs typeface="+mn-cs"/>
            </a:rPr>
            <a:t>OVERFØRSEL AF 5.FERIEUGE</a:t>
          </a:r>
        </a:p>
        <a:p>
          <a:pPr algn="ctr" rtl="0">
            <a:defRPr sz="1000"/>
          </a:pPr>
          <a:r>
            <a:rPr lang="da-DK" sz="1200" b="0" i="0" u="none" strike="noStrike" baseline="0">
              <a:solidFill>
                <a:sysClr val="windowText" lastClr="000000"/>
              </a:solidFill>
              <a:latin typeface="Georgia"/>
              <a:ea typeface="+mn-ea"/>
              <a:cs typeface="+mn-cs"/>
            </a:rPr>
            <a:t>Ferieåret 2025</a:t>
          </a:r>
          <a:endParaRPr lang="da-DK" sz="1600" b="0" i="0" u="none" strike="noStrike" baseline="0">
            <a:solidFill>
              <a:sysClr val="windowText" lastClr="000000"/>
            </a:solidFill>
            <a:latin typeface="Georgia"/>
            <a:ea typeface="+mn-ea"/>
            <a:cs typeface="+mn-cs"/>
          </a:endParaRPr>
        </a:p>
      </xdr:txBody>
    </xdr:sp>
    <xdr:clientData fLocksWithSheet="0"/>
  </xdr:twoCellAnchor>
  <xdr:twoCellAnchor>
    <xdr:from>
      <xdr:col>1</xdr:col>
      <xdr:colOff>1906</xdr:colOff>
      <xdr:row>10</xdr:row>
      <xdr:rowOff>1</xdr:rowOff>
    </xdr:from>
    <xdr:to>
      <xdr:col>6</xdr:col>
      <xdr:colOff>596265</xdr:colOff>
      <xdr:row>13</xdr:row>
      <xdr:rowOff>9525</xdr:rowOff>
    </xdr:to>
    <xdr:sp macro="" textlink="" fLocksText="0">
      <xdr:nvSpPr>
        <xdr:cNvPr id="4" name="AutoShape 54">
          <a:hlinkClick xmlns:r="http://schemas.openxmlformats.org/officeDocument/2006/relationships" r:id="rId2"/>
          <a:extLst>
            <a:ext uri="{FF2B5EF4-FFF2-40B4-BE49-F238E27FC236}">
              <a16:creationId xmlns:a16="http://schemas.microsoft.com/office/drawing/2014/main" id="{00000000-0008-0000-0000-000004000000}"/>
            </a:ext>
          </a:extLst>
        </xdr:cNvPr>
        <xdr:cNvSpPr>
          <a:spLocks noChangeArrowheads="1"/>
        </xdr:cNvSpPr>
      </xdr:nvSpPr>
      <xdr:spPr bwMode="auto">
        <a:xfrm>
          <a:off x="611506" y="2105026"/>
          <a:ext cx="3642359" cy="495299"/>
        </a:xfrm>
        <a:prstGeom prst="roundRect">
          <a:avLst>
            <a:gd name="adj" fmla="val 16667"/>
          </a:avLst>
        </a:prstGeom>
        <a:solidFill>
          <a:srgbClr val="0085A1">
            <a:alpha val="70000"/>
          </a:srgbClr>
        </a:solidFill>
        <a:ln>
          <a:noFill/>
          <a:headEnd/>
          <a:tailEnd/>
        </a:ln>
        <a:effectLst/>
        <a:scene3d>
          <a:camera prst="orthographicFront">
            <a:rot lat="0" lon="0" rev="0"/>
          </a:camera>
          <a:lightRig rig="contrasting" dir="t">
            <a:rot lat="0" lon="0" rev="7800000"/>
          </a:lightRig>
        </a:scene3d>
        <a:sp3d>
          <a:bevelT w="139700" h="139700"/>
        </a:sp3d>
      </xdr:spPr>
      <xdr:style>
        <a:lnRef idx="1">
          <a:schemeClr val="accent1"/>
        </a:lnRef>
        <a:fillRef idx="2">
          <a:schemeClr val="accent1"/>
        </a:fillRef>
        <a:effectRef idx="1">
          <a:schemeClr val="accent1"/>
        </a:effectRef>
        <a:fontRef idx="minor">
          <a:schemeClr val="dk1"/>
        </a:fontRef>
      </xdr:style>
      <xdr:txBody>
        <a:bodyPr vertOverflow="clip" wrap="square" lIns="36576" tIns="22860" rIns="36576" bIns="0" anchor="t" upright="1">
          <a:scene3d>
            <a:camera prst="orthographicFront"/>
            <a:lightRig rig="balanced" dir="t">
              <a:rot lat="0" lon="0" rev="2100000"/>
            </a:lightRig>
          </a:scene3d>
          <a:sp3d extrusionH="57150" prstMaterial="metal">
            <a:bevelT w="38100" h="25400"/>
            <a:contourClr>
              <a:schemeClr val="bg2"/>
            </a:contourClr>
          </a:sp3d>
        </a:bodyPr>
        <a:lstStyle/>
        <a:p>
          <a:pPr algn="ctr" rtl="0">
            <a:defRPr sz="1000"/>
          </a:pPr>
          <a:r>
            <a:rPr lang="da-DK" sz="1400" b="0" i="0" u="none" strike="noStrike" baseline="0">
              <a:solidFill>
                <a:srgbClr val="FFFFFF"/>
              </a:solidFill>
              <a:latin typeface="Georgia"/>
              <a:ea typeface="+mn-ea"/>
              <a:cs typeface="+mn-cs"/>
            </a:rPr>
            <a:t>  UDBETALING AF 6. FERIEUGE</a:t>
          </a:r>
        </a:p>
        <a:p>
          <a:pPr algn="ctr" rtl="0">
            <a:defRPr sz="1000"/>
          </a:pPr>
          <a:r>
            <a:rPr lang="da-DK" sz="1200" b="0" i="0" u="none" strike="noStrike" baseline="0">
              <a:solidFill>
                <a:srgbClr val="FF0000"/>
              </a:solidFill>
              <a:latin typeface="Georgia"/>
              <a:ea typeface="+mn-ea"/>
              <a:cs typeface="+mn-cs"/>
            </a:rPr>
            <a:t>HENVISER TIL MINE APPS</a:t>
          </a:r>
        </a:p>
      </xdr:txBody>
    </xdr:sp>
    <xdr:clientData fLocksWithSheet="0"/>
  </xdr:twoCellAnchor>
  <xdr:twoCellAnchor>
    <xdr:from>
      <xdr:col>1</xdr:col>
      <xdr:colOff>1</xdr:colOff>
      <xdr:row>14</xdr:row>
      <xdr:rowOff>9526</xdr:rowOff>
    </xdr:from>
    <xdr:to>
      <xdr:col>7</xdr:col>
      <xdr:colOff>9525</xdr:colOff>
      <xdr:row>17</xdr:row>
      <xdr:rowOff>9525</xdr:rowOff>
    </xdr:to>
    <xdr:sp macro="" textlink="" fLocksText="0">
      <xdr:nvSpPr>
        <xdr:cNvPr id="11" name="AutoShape 54">
          <a:hlinkClick xmlns:r="http://schemas.openxmlformats.org/officeDocument/2006/relationships" r:id="rId3"/>
          <a:extLst>
            <a:ext uri="{FF2B5EF4-FFF2-40B4-BE49-F238E27FC236}">
              <a16:creationId xmlns:a16="http://schemas.microsoft.com/office/drawing/2014/main" id="{00000000-0008-0000-0000-00000B000000}"/>
            </a:ext>
          </a:extLst>
        </xdr:cNvPr>
        <xdr:cNvSpPr>
          <a:spLocks noChangeArrowheads="1"/>
        </xdr:cNvSpPr>
      </xdr:nvSpPr>
      <xdr:spPr bwMode="auto">
        <a:xfrm>
          <a:off x="609601" y="2762251"/>
          <a:ext cx="3667124" cy="485774"/>
        </a:xfrm>
        <a:prstGeom prst="roundRect">
          <a:avLst>
            <a:gd name="adj" fmla="val 16667"/>
          </a:avLst>
        </a:prstGeom>
        <a:solidFill>
          <a:srgbClr val="0085A1">
            <a:alpha val="70000"/>
          </a:srgbClr>
        </a:solidFill>
        <a:ln>
          <a:noFill/>
          <a:headEnd/>
          <a:tailEnd/>
        </a:ln>
        <a:effectLst/>
        <a:scene3d>
          <a:camera prst="orthographicFront">
            <a:rot lat="0" lon="0" rev="0"/>
          </a:camera>
          <a:lightRig rig="contrasting" dir="t">
            <a:rot lat="0" lon="0" rev="7800000"/>
          </a:lightRig>
        </a:scene3d>
        <a:sp3d>
          <a:bevelT w="139700" h="139700"/>
        </a:sp3d>
      </xdr:spPr>
      <xdr:style>
        <a:lnRef idx="1">
          <a:schemeClr val="accent1"/>
        </a:lnRef>
        <a:fillRef idx="2">
          <a:schemeClr val="accent1"/>
        </a:fillRef>
        <a:effectRef idx="1">
          <a:schemeClr val="accent1"/>
        </a:effectRef>
        <a:fontRef idx="minor">
          <a:schemeClr val="dk1"/>
        </a:fontRef>
      </xdr:style>
      <xdr:txBody>
        <a:bodyPr vertOverflow="clip" wrap="square" lIns="36576" tIns="22860" rIns="36576" bIns="0" anchor="t" upright="1">
          <a:scene3d>
            <a:camera prst="orthographicFront"/>
            <a:lightRig rig="balanced" dir="t">
              <a:rot lat="0" lon="0" rev="2100000"/>
            </a:lightRig>
          </a:scene3d>
          <a:sp3d extrusionH="57150" prstMaterial="metal">
            <a:bevelT w="38100" h="25400"/>
            <a:contourClr>
              <a:schemeClr val="bg2"/>
            </a:contourClr>
          </a:sp3d>
        </a:bodyPr>
        <a:lstStyle/>
        <a:p>
          <a:pPr algn="ctr" rtl="0">
            <a:defRPr sz="1000"/>
          </a:pPr>
          <a:r>
            <a:rPr lang="da-DK" sz="1400" b="0" i="0" u="none" strike="noStrike" baseline="0">
              <a:solidFill>
                <a:srgbClr val="FFFFFF"/>
              </a:solidFill>
              <a:latin typeface="Georgia"/>
              <a:ea typeface="+mn-ea"/>
              <a:cs typeface="+mn-cs"/>
            </a:rPr>
            <a:t>  UDBETALING AF  5. FERIEUGE</a:t>
          </a:r>
          <a:r>
            <a:rPr lang="da-DK" sz="1600" b="0" i="0" u="none" strike="noStrike" baseline="0">
              <a:solidFill>
                <a:srgbClr val="FFFFFF"/>
              </a:solidFill>
              <a:latin typeface="Georgia"/>
              <a:ea typeface="+mn-ea"/>
              <a:cs typeface="+mn-cs"/>
            </a:rPr>
            <a:t> </a:t>
          </a:r>
        </a:p>
        <a:p>
          <a:pPr algn="ctr" rtl="0">
            <a:defRPr sz="1000"/>
          </a:pPr>
          <a:r>
            <a:rPr lang="da-DK" sz="1200" b="0" i="0" u="none" strike="noStrike" baseline="0">
              <a:solidFill>
                <a:sysClr val="windowText" lastClr="000000"/>
              </a:solidFill>
              <a:latin typeface="Georgia"/>
              <a:ea typeface="+mn-ea"/>
              <a:cs typeface="+mn-cs"/>
            </a:rPr>
            <a:t>Ferieåret 2024</a:t>
          </a:r>
        </a:p>
      </xdr:txBody>
    </xdr:sp>
    <xdr:clientData fLocksWithSheet="0"/>
  </xdr:twoCellAnchor>
  <xdr:twoCellAnchor editAs="oneCell">
    <xdr:from>
      <xdr:col>0</xdr:col>
      <xdr:colOff>419100</xdr:colOff>
      <xdr:row>0</xdr:row>
      <xdr:rowOff>0</xdr:rowOff>
    </xdr:from>
    <xdr:to>
      <xdr:col>4</xdr:col>
      <xdr:colOff>304800</xdr:colOff>
      <xdr:row>4</xdr:row>
      <xdr:rowOff>107343</xdr:rowOff>
    </xdr:to>
    <xdr:pic>
      <xdr:nvPicPr>
        <xdr:cNvPr id="8" name="Billed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19100" y="0"/>
          <a:ext cx="2324100" cy="755043"/>
        </a:xfrm>
        <a:prstGeom prst="rect">
          <a:avLst/>
        </a:prstGeom>
      </xdr:spPr>
    </xdr:pic>
    <xdr:clientData/>
  </xdr:twoCellAnchor>
  <xdr:twoCellAnchor>
    <xdr:from>
      <xdr:col>1</xdr:col>
      <xdr:colOff>1560</xdr:colOff>
      <xdr:row>18</xdr:row>
      <xdr:rowOff>2</xdr:rowOff>
    </xdr:from>
    <xdr:to>
      <xdr:col>7</xdr:col>
      <xdr:colOff>1</xdr:colOff>
      <xdr:row>23</xdr:row>
      <xdr:rowOff>8313</xdr:rowOff>
    </xdr:to>
    <xdr:sp macro="" textlink="" fLocksText="0">
      <xdr:nvSpPr>
        <xdr:cNvPr id="22" name="AutoShape 54">
          <a:hlinkClick xmlns:r="http://schemas.openxmlformats.org/officeDocument/2006/relationships" r:id="rId5"/>
          <a:extLst>
            <a:ext uri="{FF2B5EF4-FFF2-40B4-BE49-F238E27FC236}">
              <a16:creationId xmlns:a16="http://schemas.microsoft.com/office/drawing/2014/main" id="{00000000-0008-0000-0000-000016000000}"/>
            </a:ext>
          </a:extLst>
        </xdr:cNvPr>
        <xdr:cNvSpPr>
          <a:spLocks noChangeArrowheads="1"/>
        </xdr:cNvSpPr>
      </xdr:nvSpPr>
      <xdr:spPr bwMode="auto">
        <a:xfrm>
          <a:off x="600076" y="2842955"/>
          <a:ext cx="3589540" cy="798020"/>
        </a:xfrm>
        <a:prstGeom prst="roundRect">
          <a:avLst>
            <a:gd name="adj" fmla="val 16667"/>
          </a:avLst>
        </a:prstGeom>
        <a:solidFill>
          <a:srgbClr val="0085A1">
            <a:alpha val="70000"/>
          </a:srgbClr>
        </a:solidFill>
        <a:ln>
          <a:noFill/>
          <a:headEnd/>
          <a:tailEnd/>
        </a:ln>
        <a:effectLst/>
        <a:scene3d>
          <a:camera prst="orthographicFront">
            <a:rot lat="0" lon="0" rev="0"/>
          </a:camera>
          <a:lightRig rig="contrasting" dir="t">
            <a:rot lat="0" lon="0" rev="7800000"/>
          </a:lightRig>
        </a:scene3d>
        <a:sp3d>
          <a:bevelT w="139700" h="139700"/>
        </a:sp3d>
      </xdr:spPr>
      <xdr:style>
        <a:lnRef idx="1">
          <a:schemeClr val="accent1"/>
        </a:lnRef>
        <a:fillRef idx="2">
          <a:schemeClr val="accent1"/>
        </a:fillRef>
        <a:effectRef idx="1">
          <a:schemeClr val="accent1"/>
        </a:effectRef>
        <a:fontRef idx="minor">
          <a:schemeClr val="dk1"/>
        </a:fontRef>
      </xdr:style>
      <xdr:txBody>
        <a:bodyPr vertOverflow="clip" wrap="square" lIns="36576" tIns="22860" rIns="36576" bIns="0" anchor="t" upright="1">
          <a:scene3d>
            <a:camera prst="orthographicFront"/>
            <a:lightRig rig="balanced" dir="t">
              <a:rot lat="0" lon="0" rev="2100000"/>
            </a:lightRig>
          </a:scene3d>
          <a:sp3d extrusionH="57150" prstMaterial="metal">
            <a:bevelT w="38100" h="25400"/>
            <a:contourClr>
              <a:schemeClr val="bg2"/>
            </a:contourClr>
          </a:sp3d>
        </a:bodyPr>
        <a:lstStyle/>
        <a:p>
          <a:pPr algn="ctr" rtl="0">
            <a:defRPr sz="1000"/>
          </a:pPr>
          <a:r>
            <a:rPr lang="da-DK" sz="1400" b="0" i="0" u="none" strike="noStrike" baseline="0">
              <a:solidFill>
                <a:srgbClr val="FFFFFF"/>
              </a:solidFill>
              <a:latin typeface="Georgia"/>
              <a:ea typeface="+mn-ea"/>
              <a:cs typeface="+mn-cs"/>
            </a:rPr>
            <a:t>    AFVIKLING AF FERIE PÅ FORSKUD</a:t>
          </a:r>
        </a:p>
        <a:p>
          <a:pPr algn="ctr" rtl="0">
            <a:defRPr sz="1000"/>
          </a:pPr>
          <a:r>
            <a:rPr lang="da-DK" sz="1200" b="0" i="0" u="none" strike="noStrike" baseline="0">
              <a:solidFill>
                <a:sysClr val="windowText" lastClr="000000"/>
              </a:solidFill>
              <a:latin typeface="Georgia"/>
              <a:ea typeface="+mn-ea"/>
              <a:cs typeface="+mn-cs"/>
            </a:rPr>
            <a:t>Ferieåret 2025</a:t>
          </a:r>
        </a:p>
      </xdr:txBody>
    </xdr:sp>
    <xdr:clientData fLocksWithSheet="0"/>
  </xdr:twoCellAnchor>
  <xdr:twoCellAnchor>
    <xdr:from>
      <xdr:col>1</xdr:col>
      <xdr:colOff>9525</xdr:colOff>
      <xdr:row>6</xdr:row>
      <xdr:rowOff>142875</xdr:rowOff>
    </xdr:from>
    <xdr:to>
      <xdr:col>6</xdr:col>
      <xdr:colOff>596264</xdr:colOff>
      <xdr:row>8</xdr:row>
      <xdr:rowOff>152400</xdr:rowOff>
    </xdr:to>
    <xdr:sp macro="" textlink="" fLocksText="0">
      <xdr:nvSpPr>
        <xdr:cNvPr id="13" name="AutoShape 54">
          <a:extLst>
            <a:ext uri="{FF2B5EF4-FFF2-40B4-BE49-F238E27FC236}">
              <a16:creationId xmlns:a16="http://schemas.microsoft.com/office/drawing/2014/main" id="{00000000-0008-0000-0000-00000D000000}"/>
            </a:ext>
          </a:extLst>
        </xdr:cNvPr>
        <xdr:cNvSpPr>
          <a:spLocks noChangeArrowheads="1"/>
        </xdr:cNvSpPr>
      </xdr:nvSpPr>
      <xdr:spPr bwMode="auto">
        <a:xfrm>
          <a:off x="619125" y="1114425"/>
          <a:ext cx="3634739" cy="333375"/>
        </a:xfrm>
        <a:prstGeom prst="roundRect">
          <a:avLst>
            <a:gd name="adj" fmla="val 16667"/>
          </a:avLst>
        </a:prstGeom>
        <a:solidFill>
          <a:schemeClr val="accent6">
            <a:lumMod val="60000"/>
            <a:lumOff val="40000"/>
            <a:alpha val="70000"/>
          </a:schemeClr>
        </a:solidFill>
        <a:ln>
          <a:noFill/>
          <a:headEnd/>
          <a:tailEnd/>
        </a:ln>
        <a:effectLst/>
        <a:scene3d>
          <a:camera prst="orthographicFront">
            <a:rot lat="0" lon="0" rev="0"/>
          </a:camera>
          <a:lightRig rig="contrasting" dir="t">
            <a:rot lat="0" lon="0" rev="7800000"/>
          </a:lightRig>
        </a:scene3d>
        <a:sp3d>
          <a:bevelT w="139700" h="139700"/>
        </a:sp3d>
      </xdr:spPr>
      <xdr:style>
        <a:lnRef idx="1">
          <a:schemeClr val="accent1"/>
        </a:lnRef>
        <a:fillRef idx="2">
          <a:schemeClr val="accent1"/>
        </a:fillRef>
        <a:effectRef idx="1">
          <a:schemeClr val="accent1"/>
        </a:effectRef>
        <a:fontRef idx="minor">
          <a:schemeClr val="dk1"/>
        </a:fontRef>
      </xdr:style>
      <xdr:txBody>
        <a:bodyPr vertOverflow="clip" wrap="square" lIns="36576" tIns="22860" rIns="36576" bIns="0" anchor="t" upright="1">
          <a:scene3d>
            <a:camera prst="orthographicFront"/>
            <a:lightRig rig="balanced" dir="t">
              <a:rot lat="0" lon="0" rev="2100000"/>
            </a:lightRig>
          </a:scene3d>
          <a:sp3d extrusionH="57150" prstMaterial="metal">
            <a:bevelT w="38100" h="25400"/>
            <a:contourClr>
              <a:schemeClr val="bg2"/>
            </a:contourClr>
          </a:sp3d>
        </a:bodyPr>
        <a:lstStyle/>
        <a:p>
          <a:pPr algn="ctr" rtl="0">
            <a:defRPr sz="1000"/>
          </a:pPr>
          <a:r>
            <a:rPr lang="da-DK" sz="1400" b="0" i="0" u="none" strike="noStrike" baseline="0">
              <a:solidFill>
                <a:sysClr val="windowText" lastClr="000000"/>
              </a:solidFill>
              <a:latin typeface="Georgia"/>
              <a:ea typeface="+mn-ea"/>
              <a:cs typeface="+mn-cs"/>
            </a:rPr>
            <a:t>AFTALE OM </a:t>
          </a:r>
        </a:p>
      </xdr:txBody>
    </xdr:sp>
    <xdr:clientData fLocksWithSheet="0"/>
  </xdr:twoCellAnchor>
  <xdr:twoCellAnchor>
    <xdr:from>
      <xdr:col>1</xdr:col>
      <xdr:colOff>9525</xdr:colOff>
      <xdr:row>34</xdr:row>
      <xdr:rowOff>9525</xdr:rowOff>
    </xdr:from>
    <xdr:to>
      <xdr:col>6</xdr:col>
      <xdr:colOff>596264</xdr:colOff>
      <xdr:row>36</xdr:row>
      <xdr:rowOff>137158</xdr:rowOff>
    </xdr:to>
    <xdr:sp macro="" textlink="" fLocksText="0">
      <xdr:nvSpPr>
        <xdr:cNvPr id="14" name="AutoShape 54">
          <a:hlinkClick xmlns:r="http://schemas.openxmlformats.org/officeDocument/2006/relationships" r:id="rId6"/>
          <a:extLst>
            <a:ext uri="{FF2B5EF4-FFF2-40B4-BE49-F238E27FC236}">
              <a16:creationId xmlns:a16="http://schemas.microsoft.com/office/drawing/2014/main" id="{00000000-0008-0000-0000-00000E000000}"/>
            </a:ext>
          </a:extLst>
        </xdr:cNvPr>
        <xdr:cNvSpPr>
          <a:spLocks noChangeArrowheads="1"/>
        </xdr:cNvSpPr>
      </xdr:nvSpPr>
      <xdr:spPr bwMode="auto">
        <a:xfrm>
          <a:off x="619125" y="4705350"/>
          <a:ext cx="3634739" cy="480058"/>
        </a:xfrm>
        <a:prstGeom prst="roundRect">
          <a:avLst>
            <a:gd name="adj" fmla="val 16667"/>
          </a:avLst>
        </a:prstGeom>
        <a:solidFill>
          <a:srgbClr val="0085A1">
            <a:alpha val="70000"/>
          </a:srgbClr>
        </a:solidFill>
        <a:ln>
          <a:noFill/>
          <a:headEnd/>
          <a:tailEnd/>
        </a:ln>
        <a:effectLst/>
        <a:scene3d>
          <a:camera prst="orthographicFront">
            <a:rot lat="0" lon="0" rev="0"/>
          </a:camera>
          <a:lightRig rig="contrasting" dir="t">
            <a:rot lat="0" lon="0" rev="7800000"/>
          </a:lightRig>
        </a:scene3d>
        <a:sp3d>
          <a:bevelT w="139700" h="139700"/>
        </a:sp3d>
      </xdr:spPr>
      <xdr:style>
        <a:lnRef idx="1">
          <a:schemeClr val="accent1"/>
        </a:lnRef>
        <a:fillRef idx="2">
          <a:schemeClr val="accent1"/>
        </a:fillRef>
        <a:effectRef idx="1">
          <a:schemeClr val="accent1"/>
        </a:effectRef>
        <a:fontRef idx="minor">
          <a:schemeClr val="dk1"/>
        </a:fontRef>
      </xdr:style>
      <xdr:txBody>
        <a:bodyPr vertOverflow="clip" wrap="square" lIns="36576" tIns="22860" rIns="36576" bIns="0" anchor="t" upright="1">
          <a:scene3d>
            <a:camera prst="orthographicFront"/>
            <a:lightRig rig="balanced" dir="t">
              <a:rot lat="0" lon="0" rev="2100000"/>
            </a:lightRig>
          </a:scene3d>
          <a:sp3d extrusionH="57150" prstMaterial="metal">
            <a:bevelT w="38100" h="25400"/>
            <a:contourClr>
              <a:schemeClr val="bg2"/>
            </a:contourClr>
          </a:sp3d>
        </a:bodyPr>
        <a:lstStyle/>
        <a:p>
          <a:pPr algn="ctr" rtl="0">
            <a:defRPr sz="1000"/>
          </a:pPr>
          <a:r>
            <a:rPr lang="da-DK" sz="1400" b="0" i="0" u="none" strike="noStrike" baseline="0">
              <a:solidFill>
                <a:srgbClr val="FFFFFF"/>
              </a:solidFill>
              <a:latin typeface="Georgia"/>
              <a:ea typeface="+mn-ea"/>
              <a:cs typeface="+mn-cs"/>
            </a:rPr>
            <a:t>OVERFØRSEL AF FERIE PÅ FERIEKORT</a:t>
          </a:r>
        </a:p>
        <a:p>
          <a:pPr algn="ctr" rtl="0">
            <a:defRPr sz="1000"/>
          </a:pPr>
          <a:r>
            <a:rPr lang="da-DK" sz="1200" b="0" i="0" u="none" strike="noStrike" baseline="0">
              <a:solidFill>
                <a:sysClr val="windowText" lastClr="000000"/>
              </a:solidFill>
              <a:latin typeface="Georgia"/>
              <a:ea typeface="+mn-ea"/>
              <a:cs typeface="+mn-cs"/>
            </a:rPr>
            <a:t>Ferieåret 2024</a:t>
          </a:r>
          <a:endParaRPr lang="da-DK" sz="1600" b="0" i="0" u="none" strike="noStrike" baseline="0">
            <a:solidFill>
              <a:sysClr val="windowText" lastClr="000000"/>
            </a:solidFill>
            <a:latin typeface="Georgia"/>
            <a:ea typeface="+mn-ea"/>
            <a:cs typeface="+mn-cs"/>
          </a:endParaRPr>
        </a:p>
      </xdr:txBody>
    </xdr:sp>
    <xdr:clientData fLocksWithSheet="0"/>
  </xdr:twoCellAnchor>
  <xdr:twoCellAnchor>
    <xdr:from>
      <xdr:col>1</xdr:col>
      <xdr:colOff>0</xdr:colOff>
      <xdr:row>38</xdr:row>
      <xdr:rowOff>0</xdr:rowOff>
    </xdr:from>
    <xdr:to>
      <xdr:col>6</xdr:col>
      <xdr:colOff>586739</xdr:colOff>
      <xdr:row>42</xdr:row>
      <xdr:rowOff>141317</xdr:rowOff>
    </xdr:to>
    <xdr:sp macro="" textlink="" fLocksText="0">
      <xdr:nvSpPr>
        <xdr:cNvPr id="16" name="AutoShape 54">
          <a:hlinkClick xmlns:r="http://schemas.openxmlformats.org/officeDocument/2006/relationships" r:id="rId7"/>
          <a:extLst>
            <a:ext uri="{FF2B5EF4-FFF2-40B4-BE49-F238E27FC236}">
              <a16:creationId xmlns:a16="http://schemas.microsoft.com/office/drawing/2014/main" id="{00000000-0008-0000-0000-000010000000}"/>
            </a:ext>
          </a:extLst>
        </xdr:cNvPr>
        <xdr:cNvSpPr>
          <a:spLocks noChangeArrowheads="1"/>
        </xdr:cNvSpPr>
      </xdr:nvSpPr>
      <xdr:spPr bwMode="auto">
        <a:xfrm>
          <a:off x="598516" y="5611091"/>
          <a:ext cx="3579321" cy="773084"/>
        </a:xfrm>
        <a:prstGeom prst="roundRect">
          <a:avLst>
            <a:gd name="adj" fmla="val 16667"/>
          </a:avLst>
        </a:prstGeom>
        <a:solidFill>
          <a:srgbClr val="0085A1">
            <a:alpha val="70000"/>
          </a:srgbClr>
        </a:solidFill>
        <a:ln>
          <a:noFill/>
          <a:headEnd/>
          <a:tailEnd/>
        </a:ln>
        <a:effectLst/>
        <a:scene3d>
          <a:camera prst="orthographicFront">
            <a:rot lat="0" lon="0" rev="0"/>
          </a:camera>
          <a:lightRig rig="contrasting" dir="t">
            <a:rot lat="0" lon="0" rev="7800000"/>
          </a:lightRig>
        </a:scene3d>
        <a:sp3d>
          <a:bevelT w="139700" h="139700"/>
        </a:sp3d>
      </xdr:spPr>
      <xdr:style>
        <a:lnRef idx="1">
          <a:schemeClr val="accent1"/>
        </a:lnRef>
        <a:fillRef idx="2">
          <a:schemeClr val="accent1"/>
        </a:fillRef>
        <a:effectRef idx="1">
          <a:schemeClr val="accent1"/>
        </a:effectRef>
        <a:fontRef idx="minor">
          <a:schemeClr val="dk1"/>
        </a:fontRef>
      </xdr:style>
      <xdr:txBody>
        <a:bodyPr vertOverflow="clip" wrap="square" lIns="36576" tIns="22860" rIns="36576" bIns="0" anchor="t" upright="1">
          <a:scene3d>
            <a:camera prst="orthographicFront"/>
            <a:lightRig rig="balanced" dir="t">
              <a:rot lat="0" lon="0" rev="2100000"/>
            </a:lightRig>
          </a:scene3d>
          <a:sp3d extrusionH="57150" prstMaterial="metal">
            <a:bevelT w="38100" h="25400"/>
            <a:contourClr>
              <a:schemeClr val="bg2"/>
            </a:contourClr>
          </a:sp3d>
        </a:bodyPr>
        <a:lstStyle/>
        <a:p>
          <a:pPr algn="ctr" rtl="0">
            <a:defRPr sz="1000"/>
          </a:pPr>
          <a:r>
            <a:rPr lang="da-DK" sz="1400" b="0" i="0" u="none" strike="noStrike" baseline="0">
              <a:solidFill>
                <a:srgbClr val="FFFFFF"/>
              </a:solidFill>
              <a:latin typeface="Georgia"/>
              <a:ea typeface="+mn-ea"/>
              <a:cs typeface="+mn-cs"/>
            </a:rPr>
            <a:t>OVERFØRSEL/UDBETALING AF FERIE pga. FERIEHIDRING</a:t>
          </a:r>
        </a:p>
        <a:p>
          <a:pPr algn="ctr" rtl="0">
            <a:defRPr sz="1000"/>
          </a:pPr>
          <a:r>
            <a:rPr lang="da-DK" sz="1200" b="0" i="0" u="none" strike="noStrike" baseline="0">
              <a:solidFill>
                <a:sysClr val="windowText" lastClr="000000"/>
              </a:solidFill>
              <a:latin typeface="Georgia"/>
              <a:ea typeface="+mn-ea"/>
              <a:cs typeface="+mn-cs"/>
            </a:rPr>
            <a:t>Ferieåret 2024 og 2025</a:t>
          </a:r>
          <a:endParaRPr lang="da-DK" sz="1600" b="0" i="0" u="none" strike="noStrike" baseline="0">
            <a:solidFill>
              <a:sysClr val="windowText" lastClr="000000"/>
            </a:solidFill>
            <a:latin typeface="Georgia"/>
            <a:ea typeface="+mn-ea"/>
            <a:cs typeface="+mn-cs"/>
          </a:endParaRPr>
        </a:p>
      </xdr:txBody>
    </xdr:sp>
    <xdr:clientData fLocksWithSheet="0"/>
  </xdr:twoCellAnchor>
  <xdr:twoCellAnchor>
    <xdr:from>
      <xdr:col>0</xdr:col>
      <xdr:colOff>590204</xdr:colOff>
      <xdr:row>24</xdr:row>
      <xdr:rowOff>1</xdr:rowOff>
    </xdr:from>
    <xdr:to>
      <xdr:col>7</xdr:col>
      <xdr:colOff>8312</xdr:colOff>
      <xdr:row>29</xdr:row>
      <xdr:rowOff>1</xdr:rowOff>
    </xdr:to>
    <xdr:sp macro="" textlink="" fLocksText="0">
      <xdr:nvSpPr>
        <xdr:cNvPr id="2" name="AutoShape 54">
          <a:hlinkClick xmlns:r="http://schemas.openxmlformats.org/officeDocument/2006/relationships" r:id="rId8"/>
          <a:extLst>
            <a:ext uri="{FF2B5EF4-FFF2-40B4-BE49-F238E27FC236}">
              <a16:creationId xmlns:a16="http://schemas.microsoft.com/office/drawing/2014/main" id="{00000000-0008-0000-0000-000002000000}"/>
            </a:ext>
          </a:extLst>
        </xdr:cNvPr>
        <xdr:cNvSpPr>
          <a:spLocks noChangeArrowheads="1"/>
        </xdr:cNvSpPr>
      </xdr:nvSpPr>
      <xdr:spPr bwMode="auto">
        <a:xfrm>
          <a:off x="590204" y="3782292"/>
          <a:ext cx="3607723" cy="847898"/>
        </a:xfrm>
        <a:prstGeom prst="roundRect">
          <a:avLst>
            <a:gd name="adj" fmla="val 16667"/>
          </a:avLst>
        </a:prstGeom>
        <a:solidFill>
          <a:srgbClr val="0085A1">
            <a:alpha val="70000"/>
          </a:srgbClr>
        </a:solidFill>
        <a:ln>
          <a:noFill/>
          <a:headEnd/>
          <a:tailEnd/>
        </a:ln>
        <a:effectLst/>
        <a:scene3d>
          <a:camera prst="orthographicFront">
            <a:rot lat="0" lon="0" rev="0"/>
          </a:camera>
          <a:lightRig rig="contrasting" dir="t">
            <a:rot lat="0" lon="0" rev="7800000"/>
          </a:lightRig>
        </a:scene3d>
        <a:sp3d>
          <a:bevelT w="139700" h="139700"/>
        </a:sp3d>
      </xdr:spPr>
      <xdr:style>
        <a:lnRef idx="1">
          <a:schemeClr val="accent1"/>
        </a:lnRef>
        <a:fillRef idx="2">
          <a:schemeClr val="accent1"/>
        </a:fillRef>
        <a:effectRef idx="1">
          <a:schemeClr val="accent1"/>
        </a:effectRef>
        <a:fontRef idx="minor">
          <a:schemeClr val="dk1"/>
        </a:fontRef>
      </xdr:style>
      <xdr:txBody>
        <a:bodyPr vertOverflow="clip" wrap="square" lIns="36576" tIns="22860" rIns="36576" bIns="0" anchor="t" upright="1">
          <a:scene3d>
            <a:camera prst="orthographicFront"/>
            <a:lightRig rig="balanced" dir="t">
              <a:rot lat="0" lon="0" rev="2100000"/>
            </a:lightRig>
          </a:scene3d>
          <a:sp3d extrusionH="57150" prstMaterial="metal">
            <a:bevelT w="38100" h="25400"/>
            <a:contourClr>
              <a:schemeClr val="bg2"/>
            </a:contourClr>
          </a:sp3d>
        </a:bodyPr>
        <a:lstStyle/>
        <a:p>
          <a:pPr algn="ctr" rtl="0">
            <a:defRPr sz="1000"/>
          </a:pPr>
          <a:r>
            <a:rPr lang="da-DK" sz="1400" b="0" i="0" u="none" strike="noStrike" baseline="0">
              <a:solidFill>
                <a:srgbClr val="FFFFFF"/>
              </a:solidFill>
              <a:latin typeface="Georgia"/>
              <a:ea typeface="+mn-ea"/>
              <a:cs typeface="+mn-cs"/>
            </a:rPr>
            <a:t>    AFVIKLING AF FERIEKORT PÅ FORSKUD (YL)</a:t>
          </a:r>
        </a:p>
        <a:p>
          <a:pPr algn="ctr" rtl="0">
            <a:defRPr sz="1000"/>
          </a:pPr>
          <a:r>
            <a:rPr lang="da-DK" sz="1200" b="0" i="0" u="none" strike="noStrike" baseline="0">
              <a:solidFill>
                <a:sysClr val="windowText" lastClr="000000"/>
              </a:solidFill>
              <a:latin typeface="Georgia"/>
              <a:ea typeface="+mn-ea"/>
              <a:cs typeface="+mn-cs"/>
            </a:rPr>
            <a:t>Ferieåret 2025</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7</xdr:col>
      <xdr:colOff>459203</xdr:colOff>
      <xdr:row>0</xdr:row>
      <xdr:rowOff>133350</xdr:rowOff>
    </xdr:from>
    <xdr:to>
      <xdr:col>12</xdr:col>
      <xdr:colOff>456056</xdr:colOff>
      <xdr:row>7</xdr:row>
      <xdr:rowOff>57150</xdr:rowOff>
    </xdr:to>
    <xdr:pic>
      <xdr:nvPicPr>
        <xdr:cNvPr id="2" name="Billed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45278" y="133350"/>
          <a:ext cx="3254403" cy="1057275"/>
        </a:xfrm>
        <a:prstGeom prst="rect">
          <a:avLst/>
        </a:prstGeom>
      </xdr:spPr>
    </xdr:pic>
    <xdr:clientData/>
  </xdr:twoCellAnchor>
  <xdr:twoCellAnchor>
    <xdr:from>
      <xdr:col>1</xdr:col>
      <xdr:colOff>228599</xdr:colOff>
      <xdr:row>11</xdr:row>
      <xdr:rowOff>19050</xdr:rowOff>
    </xdr:from>
    <xdr:to>
      <xdr:col>12</xdr:col>
      <xdr:colOff>285749</xdr:colOff>
      <xdr:row>13</xdr:row>
      <xdr:rowOff>114300</xdr:rowOff>
    </xdr:to>
    <xdr:sp macro="" textlink="">
      <xdr:nvSpPr>
        <xdr:cNvPr id="1028" name="AutoShape 4">
          <a:extLst>
            <a:ext uri="{FF2B5EF4-FFF2-40B4-BE49-F238E27FC236}">
              <a16:creationId xmlns:a16="http://schemas.microsoft.com/office/drawing/2014/main" id="{00000000-0008-0000-0100-000004040000}"/>
            </a:ext>
          </a:extLst>
        </xdr:cNvPr>
        <xdr:cNvSpPr>
          <a:spLocks noChangeArrowheads="1"/>
        </xdr:cNvSpPr>
      </xdr:nvSpPr>
      <xdr:spPr bwMode="auto">
        <a:xfrm>
          <a:off x="285749" y="1828800"/>
          <a:ext cx="6143625" cy="419100"/>
        </a:xfrm>
        <a:prstGeom prst="roundRect">
          <a:avLst>
            <a:gd name="adj" fmla="val 16667"/>
          </a:avLst>
        </a:prstGeom>
        <a:noFill/>
        <a:ln w="9525">
          <a:noFill/>
          <a:round/>
          <a:headEnd/>
          <a:tailEnd/>
        </a:ln>
      </xdr:spPr>
      <xdr:txBody>
        <a:bodyPr vertOverflow="clip" wrap="square" lIns="36576" tIns="22860" rIns="36576" bIns="0" anchor="t" upright="1"/>
        <a:lstStyle/>
        <a:p>
          <a:pPr algn="l" rtl="0">
            <a:defRPr sz="1000"/>
          </a:pPr>
          <a:endParaRPr lang="da-DK" sz="1000" b="1" i="0" u="none" strike="noStrike" baseline="0">
            <a:solidFill>
              <a:srgbClr val="000000"/>
            </a:solidFill>
            <a:latin typeface="Georgia"/>
          </a:endParaRPr>
        </a:p>
        <a:p>
          <a:pPr algn="l" rtl="0">
            <a:defRPr sz="1000"/>
          </a:pPr>
          <a:r>
            <a:rPr lang="da-DK" sz="1100" b="1" i="0" u="none" strike="noStrike" baseline="0">
              <a:solidFill>
                <a:srgbClr val="000000"/>
              </a:solidFill>
              <a:latin typeface="Georgia"/>
            </a:rPr>
            <a:t>Udbetaling af ferie jf. ferieaftalens § 22</a:t>
          </a:r>
        </a:p>
      </xdr:txBody>
    </xdr:sp>
    <xdr:clientData/>
  </xdr:twoCellAnchor>
  <xdr:twoCellAnchor>
    <xdr:from>
      <xdr:col>1</xdr:col>
      <xdr:colOff>228601</xdr:colOff>
      <xdr:row>3</xdr:row>
      <xdr:rowOff>9525</xdr:rowOff>
    </xdr:from>
    <xdr:to>
      <xdr:col>9</xdr:col>
      <xdr:colOff>495300</xdr:colOff>
      <xdr:row>11</xdr:row>
      <xdr:rowOff>38100</xdr:rowOff>
    </xdr:to>
    <xdr:sp macro="" textlink="" fLocksText="0">
      <xdr:nvSpPr>
        <xdr:cNvPr id="5" name="AutoShape 54">
          <a:extLst>
            <a:ext uri="{FF2B5EF4-FFF2-40B4-BE49-F238E27FC236}">
              <a16:creationId xmlns:a16="http://schemas.microsoft.com/office/drawing/2014/main" id="{00000000-0008-0000-0100-000005000000}"/>
            </a:ext>
          </a:extLst>
        </xdr:cNvPr>
        <xdr:cNvSpPr>
          <a:spLocks noChangeArrowheads="1"/>
        </xdr:cNvSpPr>
      </xdr:nvSpPr>
      <xdr:spPr bwMode="auto">
        <a:xfrm>
          <a:off x="285751" y="495300"/>
          <a:ext cx="4314824" cy="1352550"/>
        </a:xfrm>
        <a:prstGeom prst="roundRect">
          <a:avLst>
            <a:gd name="adj" fmla="val 16667"/>
          </a:avLst>
        </a:prstGeom>
        <a:solidFill>
          <a:srgbClr val="0085A1">
            <a:alpha val="70000"/>
          </a:srgbClr>
        </a:solidFill>
        <a:ln>
          <a:noFill/>
          <a:headEnd/>
          <a:tailEnd/>
        </a:ln>
        <a:effectLst/>
        <a:scene3d>
          <a:camera prst="orthographicFront">
            <a:rot lat="0" lon="0" rev="0"/>
          </a:camera>
          <a:lightRig rig="contrasting" dir="t">
            <a:rot lat="0" lon="0" rev="7800000"/>
          </a:lightRig>
        </a:scene3d>
        <a:sp3d>
          <a:bevelT w="139700" h="139700"/>
        </a:sp3d>
      </xdr:spPr>
      <xdr:style>
        <a:lnRef idx="1">
          <a:schemeClr val="accent1"/>
        </a:lnRef>
        <a:fillRef idx="2">
          <a:schemeClr val="accent1"/>
        </a:fillRef>
        <a:effectRef idx="1">
          <a:schemeClr val="accent1"/>
        </a:effectRef>
        <a:fontRef idx="minor">
          <a:schemeClr val="dk1"/>
        </a:fontRef>
      </xdr:style>
      <xdr:txBody>
        <a:bodyPr vertOverflow="clip" wrap="square" lIns="36576" tIns="22860" rIns="36576" bIns="0" anchor="t" upright="1">
          <a:scene3d>
            <a:camera prst="orthographicFront"/>
            <a:lightRig rig="balanced" dir="t">
              <a:rot lat="0" lon="0" rev="2100000"/>
            </a:lightRig>
          </a:scene3d>
          <a:sp3d extrusionH="57150" prstMaterial="metal">
            <a:bevelT w="38100" h="25400"/>
            <a:contourClr>
              <a:schemeClr val="bg2"/>
            </a:contourClr>
          </a:sp3d>
        </a:bodyPr>
        <a:lstStyle/>
        <a:p>
          <a:pPr algn="ctr" rtl="0">
            <a:defRPr sz="1000"/>
          </a:pPr>
          <a:r>
            <a:rPr lang="da-DK" sz="2000" b="0" i="0" u="none" strike="noStrike" baseline="0">
              <a:solidFill>
                <a:srgbClr val="FFFFFF"/>
              </a:solidFill>
              <a:latin typeface="Georgia"/>
              <a:ea typeface="+mn-ea"/>
              <a:cs typeface="+mn-cs"/>
            </a:rPr>
            <a:t>ANMODNING OM </a:t>
          </a:r>
        </a:p>
        <a:p>
          <a:pPr algn="ctr" rtl="0">
            <a:defRPr sz="1000"/>
          </a:pPr>
          <a:r>
            <a:rPr lang="da-DK" sz="2000" b="0" i="0" u="none" strike="noStrike" baseline="0">
              <a:solidFill>
                <a:srgbClr val="FFFFFF"/>
              </a:solidFill>
              <a:latin typeface="Georgia"/>
              <a:ea typeface="+mn-ea"/>
              <a:cs typeface="+mn-cs"/>
            </a:rPr>
            <a:t>  UDBETALING AF FERIE- FERIEHINDRING -UDLØB OKT.20 </a:t>
          </a:r>
        </a:p>
        <a:p>
          <a:pPr algn="ctr" rtl="0">
            <a:defRPr sz="1000"/>
          </a:pPr>
          <a:r>
            <a:rPr lang="da-DK" sz="1800" b="0" i="0" u="none" strike="noStrike" baseline="0">
              <a:solidFill>
                <a:sysClr val="windowText" lastClr="000000"/>
              </a:solidFill>
              <a:latin typeface="Georgia"/>
              <a:ea typeface="+mn-ea"/>
              <a:cs typeface="+mn-cs"/>
            </a:rPr>
            <a:t>Ferieåret 1/5-20 - 31/8-20</a:t>
          </a:r>
        </a:p>
      </xdr:txBody>
    </xdr:sp>
    <xdr:clientData fLocksWithSheet="0"/>
  </xdr:twoCellAnchor>
  <xdr:twoCellAnchor>
    <xdr:from>
      <xdr:col>2</xdr:col>
      <xdr:colOff>76200</xdr:colOff>
      <xdr:row>0</xdr:row>
      <xdr:rowOff>114300</xdr:rowOff>
    </xdr:from>
    <xdr:to>
      <xdr:col>4</xdr:col>
      <xdr:colOff>114300</xdr:colOff>
      <xdr:row>6</xdr:row>
      <xdr:rowOff>57150</xdr:rowOff>
    </xdr:to>
    <xdr:sp macro="" textlink="">
      <xdr:nvSpPr>
        <xdr:cNvPr id="6" name="Diagonal stribe 5">
          <a:extLst>
            <a:ext uri="{FF2B5EF4-FFF2-40B4-BE49-F238E27FC236}">
              <a16:creationId xmlns:a16="http://schemas.microsoft.com/office/drawing/2014/main" id="{00000000-0008-0000-0100-000006000000}"/>
            </a:ext>
          </a:extLst>
        </xdr:cNvPr>
        <xdr:cNvSpPr/>
      </xdr:nvSpPr>
      <xdr:spPr>
        <a:xfrm>
          <a:off x="390525" y="114300"/>
          <a:ext cx="914400" cy="914400"/>
        </a:xfrm>
        <a:prstGeom prst="diagStripe">
          <a:avLst/>
        </a:prstGeom>
        <a:solidFill>
          <a:srgbClr val="0070C0"/>
        </a:solidFill>
      </xdr:spPr>
      <xdr:style>
        <a:lnRef idx="3">
          <a:schemeClr val="lt1"/>
        </a:lnRef>
        <a:fillRef idx="1">
          <a:schemeClr val="accent6"/>
        </a:fillRef>
        <a:effectRef idx="1">
          <a:schemeClr val="accent6"/>
        </a:effectRef>
        <a:fontRef idx="minor">
          <a:schemeClr val="lt1"/>
        </a:fontRef>
      </xdr:style>
      <xdr:txBody>
        <a:bodyPr vertOverflow="clip" rtlCol="0" anchor="ctr"/>
        <a:lstStyle/>
        <a:p>
          <a:endParaRPr lang="da-DK"/>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552449</xdr:colOff>
      <xdr:row>1</xdr:row>
      <xdr:rowOff>57150</xdr:rowOff>
    </xdr:from>
    <xdr:to>
      <xdr:col>12</xdr:col>
      <xdr:colOff>417956</xdr:colOff>
      <xdr:row>7</xdr:row>
      <xdr:rowOff>100204</xdr:rowOff>
    </xdr:to>
    <xdr:pic>
      <xdr:nvPicPr>
        <xdr:cNvPr id="6" name="Billed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38524" y="219075"/>
          <a:ext cx="3123057" cy="1014604"/>
        </a:xfrm>
        <a:prstGeom prst="rect">
          <a:avLst/>
        </a:prstGeom>
      </xdr:spPr>
    </xdr:pic>
    <xdr:clientData/>
  </xdr:twoCellAnchor>
  <xdr:twoCellAnchor>
    <xdr:from>
      <xdr:col>1</xdr:col>
      <xdr:colOff>228600</xdr:colOff>
      <xdr:row>11</xdr:row>
      <xdr:rowOff>47624</xdr:rowOff>
    </xdr:from>
    <xdr:to>
      <xdr:col>11</xdr:col>
      <xdr:colOff>581025</xdr:colOff>
      <xdr:row>13</xdr:row>
      <xdr:rowOff>0</xdr:rowOff>
    </xdr:to>
    <xdr:sp macro="" textlink="">
      <xdr:nvSpPr>
        <xdr:cNvPr id="2" name="AutoShape 4">
          <a:extLst>
            <a:ext uri="{FF2B5EF4-FFF2-40B4-BE49-F238E27FC236}">
              <a16:creationId xmlns:a16="http://schemas.microsoft.com/office/drawing/2014/main" id="{00000000-0008-0000-0200-000002000000}"/>
            </a:ext>
          </a:extLst>
        </xdr:cNvPr>
        <xdr:cNvSpPr>
          <a:spLocks noChangeArrowheads="1"/>
        </xdr:cNvSpPr>
      </xdr:nvSpPr>
      <xdr:spPr bwMode="auto">
        <a:xfrm>
          <a:off x="285750" y="1857374"/>
          <a:ext cx="5829300" cy="342901"/>
        </a:xfrm>
        <a:prstGeom prst="roundRect">
          <a:avLst>
            <a:gd name="adj" fmla="val 16667"/>
          </a:avLst>
        </a:prstGeom>
        <a:noFill/>
        <a:ln w="9525">
          <a:noFill/>
          <a:round/>
          <a:headEnd/>
          <a:tailEnd/>
        </a:ln>
      </xdr:spPr>
      <xdr:txBody>
        <a:bodyPr vertOverflow="clip" wrap="square" lIns="36576" tIns="22860" rIns="36576" bIns="0" anchor="t" upright="1"/>
        <a:lstStyle/>
        <a:p>
          <a:pPr algn="l" rtl="0">
            <a:defRPr sz="1000"/>
          </a:pPr>
          <a:r>
            <a:rPr lang="da-DK" sz="1100" b="1" i="0" u="none" strike="noStrike" baseline="0">
              <a:solidFill>
                <a:srgbClr val="000000"/>
              </a:solidFill>
              <a:latin typeface="Georgia"/>
            </a:rPr>
            <a:t>Udbetaling af 6. ferieuge i henholdt til Aftale om 6. ferieuge mv. § 15 og § 17</a:t>
          </a:r>
        </a:p>
      </xdr:txBody>
    </xdr:sp>
    <xdr:clientData/>
  </xdr:twoCellAnchor>
  <xdr:twoCellAnchor>
    <xdr:from>
      <xdr:col>1</xdr:col>
      <xdr:colOff>228601</xdr:colOff>
      <xdr:row>3</xdr:row>
      <xdr:rowOff>114301</xdr:rowOff>
    </xdr:from>
    <xdr:to>
      <xdr:col>9</xdr:col>
      <xdr:colOff>495300</xdr:colOff>
      <xdr:row>11</xdr:row>
      <xdr:rowOff>38100</xdr:rowOff>
    </xdr:to>
    <xdr:sp macro="" textlink="" fLocksText="0">
      <xdr:nvSpPr>
        <xdr:cNvPr id="3" name="AutoShape 54">
          <a:extLst>
            <a:ext uri="{FF2B5EF4-FFF2-40B4-BE49-F238E27FC236}">
              <a16:creationId xmlns:a16="http://schemas.microsoft.com/office/drawing/2014/main" id="{00000000-0008-0000-0200-000003000000}"/>
            </a:ext>
          </a:extLst>
        </xdr:cNvPr>
        <xdr:cNvSpPr>
          <a:spLocks noChangeArrowheads="1"/>
        </xdr:cNvSpPr>
      </xdr:nvSpPr>
      <xdr:spPr bwMode="auto">
        <a:xfrm>
          <a:off x="285751" y="600076"/>
          <a:ext cx="4314824" cy="1247774"/>
        </a:xfrm>
        <a:prstGeom prst="roundRect">
          <a:avLst>
            <a:gd name="adj" fmla="val 16667"/>
          </a:avLst>
        </a:prstGeom>
        <a:solidFill>
          <a:srgbClr val="0085A1">
            <a:alpha val="70000"/>
          </a:srgbClr>
        </a:solidFill>
        <a:ln>
          <a:noFill/>
          <a:headEnd/>
          <a:tailEnd/>
        </a:ln>
        <a:effectLst/>
        <a:scene3d>
          <a:camera prst="orthographicFront">
            <a:rot lat="0" lon="0" rev="0"/>
          </a:camera>
          <a:lightRig rig="contrasting" dir="t">
            <a:rot lat="0" lon="0" rev="7800000"/>
          </a:lightRig>
        </a:scene3d>
        <a:sp3d>
          <a:bevelT w="139700" h="139700"/>
        </a:sp3d>
      </xdr:spPr>
      <xdr:style>
        <a:lnRef idx="1">
          <a:schemeClr val="accent1"/>
        </a:lnRef>
        <a:fillRef idx="2">
          <a:schemeClr val="accent1"/>
        </a:fillRef>
        <a:effectRef idx="1">
          <a:schemeClr val="accent1"/>
        </a:effectRef>
        <a:fontRef idx="minor">
          <a:schemeClr val="dk1"/>
        </a:fontRef>
      </xdr:style>
      <xdr:txBody>
        <a:bodyPr vertOverflow="clip" wrap="square" lIns="36576" tIns="22860" rIns="36576" bIns="0" anchor="t" upright="1">
          <a:scene3d>
            <a:camera prst="orthographicFront"/>
            <a:lightRig rig="balanced" dir="t">
              <a:rot lat="0" lon="0" rev="2100000"/>
            </a:lightRig>
          </a:scene3d>
          <a:sp3d extrusionH="57150" prstMaterial="metal">
            <a:bevelT w="38100" h="25400"/>
            <a:contourClr>
              <a:schemeClr val="bg2"/>
            </a:contourClr>
          </a:sp3d>
        </a:bodyPr>
        <a:lstStyle/>
        <a:p>
          <a:pPr algn="ctr" rtl="0">
            <a:defRPr sz="1000"/>
          </a:pPr>
          <a:r>
            <a:rPr lang="da-DK" sz="2000" b="0" i="0" u="none" strike="noStrike" baseline="0">
              <a:solidFill>
                <a:srgbClr val="FFFFFF"/>
              </a:solidFill>
              <a:latin typeface="Georgia"/>
              <a:ea typeface="+mn-ea"/>
              <a:cs typeface="+mn-cs"/>
            </a:rPr>
            <a:t>AFTALE OM </a:t>
          </a:r>
        </a:p>
        <a:p>
          <a:pPr algn="ctr" rtl="0">
            <a:defRPr sz="1000"/>
          </a:pPr>
          <a:r>
            <a:rPr lang="da-DK" sz="2000" b="0" i="0" u="none" strike="noStrike" baseline="0">
              <a:solidFill>
                <a:srgbClr val="FFFFFF"/>
              </a:solidFill>
              <a:latin typeface="Georgia"/>
              <a:ea typeface="+mn-ea"/>
              <a:cs typeface="+mn-cs"/>
            </a:rPr>
            <a:t>  UDBETALING AF 6. FERIEUGE</a:t>
          </a:r>
        </a:p>
        <a:p>
          <a:pPr algn="ctr" rtl="0">
            <a:defRPr sz="1000"/>
          </a:pPr>
          <a:r>
            <a:rPr lang="da-DK" sz="1800" b="0" i="0" u="none" strike="noStrike" baseline="0">
              <a:solidFill>
                <a:sysClr val="windowText" lastClr="000000"/>
              </a:solidFill>
              <a:latin typeface="Georgia"/>
              <a:ea typeface="+mn-ea"/>
              <a:cs typeface="+mn-cs"/>
            </a:rPr>
            <a:t>Optjent 2023</a:t>
          </a:r>
        </a:p>
        <a:p>
          <a:pPr algn="ctr" rtl="0">
            <a:defRPr sz="1000"/>
          </a:pPr>
          <a:r>
            <a:rPr lang="da-DK" sz="1400" b="0" i="0" u="none" strike="noStrike" baseline="0">
              <a:solidFill>
                <a:sysClr val="windowText" lastClr="000000"/>
              </a:solidFill>
              <a:latin typeface="Georgia"/>
              <a:ea typeface="+mn-ea"/>
              <a:cs typeface="+mn-cs"/>
            </a:rPr>
            <a:t>(kan afholdes 01.05.24-30.04.25)</a:t>
          </a:r>
        </a:p>
        <a:p>
          <a:pPr algn="ctr" rtl="0">
            <a:defRPr sz="1000"/>
          </a:pPr>
          <a:endParaRPr lang="da-DK" sz="1800" b="0" i="0" u="none" strike="noStrike" baseline="0">
            <a:solidFill>
              <a:sysClr val="windowText" lastClr="000000"/>
            </a:solidFill>
            <a:latin typeface="Georgia"/>
            <a:ea typeface="+mn-ea"/>
            <a:cs typeface="+mn-cs"/>
          </a:endParaRPr>
        </a:p>
      </xdr:txBody>
    </xdr:sp>
    <xdr:clientData fLocksWithSheet="0"/>
  </xdr:twoCellAnchor>
  <xdr:twoCellAnchor>
    <xdr:from>
      <xdr:col>9</xdr:col>
      <xdr:colOff>665018</xdr:colOff>
      <xdr:row>8</xdr:row>
      <xdr:rowOff>24938</xdr:rowOff>
    </xdr:from>
    <xdr:to>
      <xdr:col>11</xdr:col>
      <xdr:colOff>581891</xdr:colOff>
      <xdr:row>10</xdr:row>
      <xdr:rowOff>149629</xdr:rowOff>
    </xdr:to>
    <xdr:sp macro="" textlink="">
      <xdr:nvSpPr>
        <xdr:cNvPr id="4" name="Rektangel 3">
          <a:extLst>
            <a:ext uri="{FF2B5EF4-FFF2-40B4-BE49-F238E27FC236}">
              <a16:creationId xmlns:a16="http://schemas.microsoft.com/office/drawing/2014/main" id="{00000000-0008-0000-0200-000004000000}"/>
            </a:ext>
          </a:extLst>
        </xdr:cNvPr>
        <xdr:cNvSpPr/>
      </xdr:nvSpPr>
      <xdr:spPr>
        <a:xfrm>
          <a:off x="4721629" y="1288473"/>
          <a:ext cx="1338349" cy="473825"/>
        </a:xfrm>
        <a:prstGeom prst="rect">
          <a:avLst/>
        </a:prstGeom>
        <a:solidFill>
          <a:srgbClr val="FFFF00"/>
        </a:solidFill>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da-DK" sz="1100" b="0">
              <a:solidFill>
                <a:sysClr val="windowText" lastClr="000000"/>
              </a:solidFill>
            </a:rPr>
            <a:t>Blanketten </a:t>
          </a:r>
          <a:r>
            <a:rPr lang="da-DK" sz="1100" b="0" u="sng">
              <a:solidFill>
                <a:sysClr val="windowText" lastClr="000000"/>
              </a:solidFill>
            </a:rPr>
            <a:t>SKAL</a:t>
          </a:r>
          <a:r>
            <a:rPr lang="da-DK" sz="1100" b="0" u="none">
              <a:solidFill>
                <a:sysClr val="windowText" lastClr="000000"/>
              </a:solidFill>
            </a:rPr>
            <a:t> udfyldes elektronisk</a:t>
          </a:r>
          <a:endParaRPr lang="da-DK" sz="1100" b="0" u="sng">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381000</xdr:colOff>
      <xdr:row>0</xdr:row>
      <xdr:rowOff>95250</xdr:rowOff>
    </xdr:from>
    <xdr:to>
      <xdr:col>12</xdr:col>
      <xdr:colOff>457200</xdr:colOff>
      <xdr:row>7</xdr:row>
      <xdr:rowOff>44828</xdr:rowOff>
    </xdr:to>
    <xdr:pic>
      <xdr:nvPicPr>
        <xdr:cNvPr id="6" name="Billed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67075" y="95250"/>
          <a:ext cx="3333750" cy="1083053"/>
        </a:xfrm>
        <a:prstGeom prst="rect">
          <a:avLst/>
        </a:prstGeom>
      </xdr:spPr>
    </xdr:pic>
    <xdr:clientData/>
  </xdr:twoCellAnchor>
  <xdr:twoCellAnchor>
    <xdr:from>
      <xdr:col>1</xdr:col>
      <xdr:colOff>228600</xdr:colOff>
      <xdr:row>11</xdr:row>
      <xdr:rowOff>9525</xdr:rowOff>
    </xdr:from>
    <xdr:to>
      <xdr:col>11</xdr:col>
      <xdr:colOff>600075</xdr:colOff>
      <xdr:row>12</xdr:row>
      <xdr:rowOff>66675</xdr:rowOff>
    </xdr:to>
    <xdr:sp macro="" textlink="">
      <xdr:nvSpPr>
        <xdr:cNvPr id="2" name="AutoShape 4">
          <a:extLst>
            <a:ext uri="{FF2B5EF4-FFF2-40B4-BE49-F238E27FC236}">
              <a16:creationId xmlns:a16="http://schemas.microsoft.com/office/drawing/2014/main" id="{00000000-0008-0000-0300-000002000000}"/>
            </a:ext>
          </a:extLst>
        </xdr:cNvPr>
        <xdr:cNvSpPr>
          <a:spLocks noChangeArrowheads="1"/>
        </xdr:cNvSpPr>
      </xdr:nvSpPr>
      <xdr:spPr bwMode="auto">
        <a:xfrm>
          <a:off x="285750" y="1819275"/>
          <a:ext cx="5848350" cy="219075"/>
        </a:xfrm>
        <a:prstGeom prst="roundRect">
          <a:avLst>
            <a:gd name="adj" fmla="val 16667"/>
          </a:avLst>
        </a:prstGeom>
        <a:noFill/>
        <a:ln w="9525">
          <a:noFill/>
          <a:round/>
          <a:headEnd/>
          <a:tailEnd/>
        </a:ln>
      </xdr:spPr>
      <xdr:txBody>
        <a:bodyPr vertOverflow="clip" wrap="square" lIns="36576" tIns="22860" rIns="36576" bIns="0" anchor="t" upright="1"/>
        <a:lstStyle/>
        <a:p>
          <a:pPr algn="l" rtl="0">
            <a:defRPr sz="1000"/>
          </a:pPr>
          <a:r>
            <a:rPr lang="da-DK" sz="1100" b="1" i="0" u="none" strike="noStrike" baseline="0">
              <a:solidFill>
                <a:srgbClr val="000000"/>
              </a:solidFill>
              <a:latin typeface="Georgia"/>
            </a:rPr>
            <a:t>Udbetaling af 5. ferieuge jf. ferieaftalens § 34, stk. 1-2</a:t>
          </a:r>
        </a:p>
      </xdr:txBody>
    </xdr:sp>
    <xdr:clientData/>
  </xdr:twoCellAnchor>
  <xdr:twoCellAnchor>
    <xdr:from>
      <xdr:col>1</xdr:col>
      <xdr:colOff>228601</xdr:colOff>
      <xdr:row>3</xdr:row>
      <xdr:rowOff>28575</xdr:rowOff>
    </xdr:from>
    <xdr:to>
      <xdr:col>9</xdr:col>
      <xdr:colOff>495300</xdr:colOff>
      <xdr:row>10</xdr:row>
      <xdr:rowOff>114300</xdr:rowOff>
    </xdr:to>
    <xdr:sp macro="" textlink="" fLocksText="0">
      <xdr:nvSpPr>
        <xdr:cNvPr id="3" name="AutoShape 54">
          <a:extLst>
            <a:ext uri="{FF2B5EF4-FFF2-40B4-BE49-F238E27FC236}">
              <a16:creationId xmlns:a16="http://schemas.microsoft.com/office/drawing/2014/main" id="{00000000-0008-0000-0300-000003000000}"/>
            </a:ext>
          </a:extLst>
        </xdr:cNvPr>
        <xdr:cNvSpPr>
          <a:spLocks noChangeArrowheads="1"/>
        </xdr:cNvSpPr>
      </xdr:nvSpPr>
      <xdr:spPr bwMode="auto">
        <a:xfrm>
          <a:off x="285751" y="514350"/>
          <a:ext cx="4314824" cy="1247775"/>
        </a:xfrm>
        <a:prstGeom prst="roundRect">
          <a:avLst>
            <a:gd name="adj" fmla="val 16667"/>
          </a:avLst>
        </a:prstGeom>
        <a:solidFill>
          <a:srgbClr val="0085A1">
            <a:alpha val="70000"/>
          </a:srgbClr>
        </a:solidFill>
        <a:ln>
          <a:noFill/>
          <a:headEnd/>
          <a:tailEnd/>
        </a:ln>
        <a:effectLst/>
        <a:scene3d>
          <a:camera prst="orthographicFront">
            <a:rot lat="0" lon="0" rev="0"/>
          </a:camera>
          <a:lightRig rig="contrasting" dir="t">
            <a:rot lat="0" lon="0" rev="7800000"/>
          </a:lightRig>
        </a:scene3d>
        <a:sp3d>
          <a:bevelT w="139700" h="139700"/>
        </a:sp3d>
      </xdr:spPr>
      <xdr:style>
        <a:lnRef idx="1">
          <a:schemeClr val="accent1"/>
        </a:lnRef>
        <a:fillRef idx="2">
          <a:schemeClr val="accent1"/>
        </a:fillRef>
        <a:effectRef idx="1">
          <a:schemeClr val="accent1"/>
        </a:effectRef>
        <a:fontRef idx="minor">
          <a:schemeClr val="dk1"/>
        </a:fontRef>
      </xdr:style>
      <xdr:txBody>
        <a:bodyPr vertOverflow="clip" wrap="square" lIns="36576" tIns="22860" rIns="36576" bIns="0" anchor="t" upright="1">
          <a:scene3d>
            <a:camera prst="orthographicFront"/>
            <a:lightRig rig="balanced" dir="t">
              <a:rot lat="0" lon="0" rev="2100000"/>
            </a:lightRig>
          </a:scene3d>
          <a:sp3d extrusionH="57150" prstMaterial="metal">
            <a:bevelT w="38100" h="25400"/>
            <a:contourClr>
              <a:schemeClr val="bg2"/>
            </a:contourClr>
          </a:sp3d>
        </a:bodyPr>
        <a:lstStyle/>
        <a:p>
          <a:pPr algn="ctr" rtl="0">
            <a:defRPr sz="1000"/>
          </a:pPr>
          <a:r>
            <a:rPr lang="da-DK" sz="2000" b="0" i="0" u="none" strike="noStrike" baseline="0">
              <a:solidFill>
                <a:srgbClr val="FFFFFF"/>
              </a:solidFill>
              <a:latin typeface="Georgia"/>
              <a:ea typeface="+mn-ea"/>
              <a:cs typeface="+mn-cs"/>
            </a:rPr>
            <a:t>AFTALE OM </a:t>
          </a:r>
        </a:p>
        <a:p>
          <a:pPr algn="ctr" rtl="0">
            <a:defRPr sz="1000"/>
          </a:pPr>
          <a:r>
            <a:rPr lang="da-DK" sz="2000" b="0" i="0" u="none" strike="noStrike" baseline="0">
              <a:solidFill>
                <a:srgbClr val="FFFFFF"/>
              </a:solidFill>
              <a:latin typeface="Georgia"/>
              <a:ea typeface="+mn-ea"/>
              <a:cs typeface="+mn-cs"/>
            </a:rPr>
            <a:t>  UDBETALING AF  5. FERIEUGE </a:t>
          </a:r>
        </a:p>
        <a:p>
          <a:pPr algn="ctr" rtl="0">
            <a:defRPr sz="1000"/>
          </a:pPr>
          <a:r>
            <a:rPr lang="da-DK" sz="1800" b="0" i="0" u="none" strike="noStrike" baseline="0">
              <a:solidFill>
                <a:sysClr val="windowText" lastClr="000000"/>
              </a:solidFill>
              <a:latin typeface="Georgia"/>
              <a:ea typeface="+mn-ea"/>
              <a:cs typeface="+mn-cs"/>
            </a:rPr>
            <a:t>Ferieåret 2024</a:t>
          </a:r>
        </a:p>
        <a:p>
          <a:pPr algn="ctr" rtl="0">
            <a:defRPr sz="1000"/>
          </a:pPr>
          <a:r>
            <a:rPr lang="da-DK" sz="1400" b="0" i="0" u="none" strike="noStrike" baseline="0">
              <a:solidFill>
                <a:sysClr val="windowText" lastClr="000000"/>
              </a:solidFill>
              <a:latin typeface="Georgia"/>
              <a:ea typeface="+mn-ea"/>
              <a:cs typeface="+mn-cs"/>
            </a:rPr>
            <a:t>(kan afholdes 01.09.24-31.12.25)</a:t>
          </a:r>
        </a:p>
      </xdr:txBody>
    </xdr:sp>
    <xdr:clientData fLocksWithSheet="0"/>
  </xdr:twoCellAnchor>
  <xdr:twoCellAnchor>
    <xdr:from>
      <xdr:col>9</xdr:col>
      <xdr:colOff>681644</xdr:colOff>
      <xdr:row>7</xdr:row>
      <xdr:rowOff>133003</xdr:rowOff>
    </xdr:from>
    <xdr:to>
      <xdr:col>12</xdr:col>
      <xdr:colOff>0</xdr:colOff>
      <xdr:row>10</xdr:row>
      <xdr:rowOff>99752</xdr:rowOff>
    </xdr:to>
    <xdr:sp macro="" textlink="">
      <xdr:nvSpPr>
        <xdr:cNvPr id="4" name="Rektangel 3">
          <a:extLst>
            <a:ext uri="{FF2B5EF4-FFF2-40B4-BE49-F238E27FC236}">
              <a16:creationId xmlns:a16="http://schemas.microsoft.com/office/drawing/2014/main" id="{00000000-0008-0000-0300-000004000000}"/>
            </a:ext>
          </a:extLst>
        </xdr:cNvPr>
        <xdr:cNvSpPr/>
      </xdr:nvSpPr>
      <xdr:spPr>
        <a:xfrm>
          <a:off x="4738255" y="1238596"/>
          <a:ext cx="1338349" cy="473825"/>
        </a:xfrm>
        <a:prstGeom prst="rect">
          <a:avLst/>
        </a:prstGeom>
        <a:solidFill>
          <a:srgbClr val="FFFF00"/>
        </a:solidFill>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da-DK" sz="1100" b="0">
              <a:solidFill>
                <a:sysClr val="windowText" lastClr="000000"/>
              </a:solidFill>
            </a:rPr>
            <a:t>Blanketten </a:t>
          </a:r>
          <a:r>
            <a:rPr lang="da-DK" sz="1100" b="0" u="sng">
              <a:solidFill>
                <a:sysClr val="windowText" lastClr="000000"/>
              </a:solidFill>
            </a:rPr>
            <a:t>SKAL</a:t>
          </a:r>
          <a:r>
            <a:rPr lang="da-DK" sz="1100" b="0" u="none">
              <a:solidFill>
                <a:sysClr val="windowText" lastClr="000000"/>
              </a:solidFill>
            </a:rPr>
            <a:t> udfyldes elektronisk</a:t>
          </a:r>
          <a:endParaRPr lang="da-DK" sz="1100" b="0" u="sng">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438150</xdr:colOff>
      <xdr:row>0</xdr:row>
      <xdr:rowOff>95250</xdr:rowOff>
    </xdr:from>
    <xdr:to>
      <xdr:col>11</xdr:col>
      <xdr:colOff>675132</xdr:colOff>
      <xdr:row>6</xdr:row>
      <xdr:rowOff>122832</xdr:rowOff>
    </xdr:to>
    <xdr:pic>
      <xdr:nvPicPr>
        <xdr:cNvPr id="2" name="Billed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4225" y="95250"/>
          <a:ext cx="3075432" cy="999132"/>
        </a:xfrm>
        <a:prstGeom prst="rect">
          <a:avLst/>
        </a:prstGeom>
      </xdr:spPr>
    </xdr:pic>
    <xdr:clientData/>
  </xdr:twoCellAnchor>
  <xdr:twoCellAnchor>
    <xdr:from>
      <xdr:col>1</xdr:col>
      <xdr:colOff>228601</xdr:colOff>
      <xdr:row>2</xdr:row>
      <xdr:rowOff>114301</xdr:rowOff>
    </xdr:from>
    <xdr:to>
      <xdr:col>9</xdr:col>
      <xdr:colOff>495300</xdr:colOff>
      <xdr:row>9</xdr:row>
      <xdr:rowOff>133351</xdr:rowOff>
    </xdr:to>
    <xdr:sp macro="" textlink="" fLocksText="0">
      <xdr:nvSpPr>
        <xdr:cNvPr id="4" name="AutoShape 54">
          <a:extLst>
            <a:ext uri="{FF2B5EF4-FFF2-40B4-BE49-F238E27FC236}">
              <a16:creationId xmlns:a16="http://schemas.microsoft.com/office/drawing/2014/main" id="{00000000-0008-0000-0400-000004000000}"/>
            </a:ext>
          </a:extLst>
        </xdr:cNvPr>
        <xdr:cNvSpPr>
          <a:spLocks noChangeArrowheads="1"/>
        </xdr:cNvSpPr>
      </xdr:nvSpPr>
      <xdr:spPr bwMode="auto">
        <a:xfrm>
          <a:off x="285751" y="438151"/>
          <a:ext cx="4314824" cy="1181100"/>
        </a:xfrm>
        <a:prstGeom prst="roundRect">
          <a:avLst>
            <a:gd name="adj" fmla="val 16667"/>
          </a:avLst>
        </a:prstGeom>
        <a:solidFill>
          <a:srgbClr val="0085A1">
            <a:alpha val="70000"/>
          </a:srgbClr>
        </a:solidFill>
        <a:ln>
          <a:noFill/>
          <a:headEnd/>
          <a:tailEnd/>
        </a:ln>
        <a:effectLst/>
        <a:scene3d>
          <a:camera prst="orthographicFront">
            <a:rot lat="0" lon="0" rev="0"/>
          </a:camera>
          <a:lightRig rig="contrasting" dir="t">
            <a:rot lat="0" lon="0" rev="7800000"/>
          </a:lightRig>
        </a:scene3d>
        <a:sp3d>
          <a:bevelT w="139700" h="139700"/>
        </a:sp3d>
      </xdr:spPr>
      <xdr:style>
        <a:lnRef idx="1">
          <a:schemeClr val="accent1"/>
        </a:lnRef>
        <a:fillRef idx="2">
          <a:schemeClr val="accent1"/>
        </a:fillRef>
        <a:effectRef idx="1">
          <a:schemeClr val="accent1"/>
        </a:effectRef>
        <a:fontRef idx="minor">
          <a:schemeClr val="dk1"/>
        </a:fontRef>
      </xdr:style>
      <xdr:txBody>
        <a:bodyPr vertOverflow="clip" wrap="square" lIns="36576" tIns="22860" rIns="36576" bIns="0" anchor="t" upright="1">
          <a:scene3d>
            <a:camera prst="orthographicFront"/>
            <a:lightRig rig="balanced" dir="t">
              <a:rot lat="0" lon="0" rev="2100000"/>
            </a:lightRig>
          </a:scene3d>
          <a:sp3d extrusionH="57150" prstMaterial="metal">
            <a:bevelT w="38100" h="25400"/>
            <a:contourClr>
              <a:schemeClr val="bg2"/>
            </a:contourClr>
          </a:sp3d>
        </a:bodyPr>
        <a:lstStyle/>
        <a:p>
          <a:pPr algn="ctr" rtl="0">
            <a:defRPr sz="1000"/>
          </a:pPr>
          <a:r>
            <a:rPr lang="da-DK" sz="1800" b="0" i="0" u="none" strike="noStrike" baseline="0">
              <a:solidFill>
                <a:srgbClr val="FFFFFF"/>
              </a:solidFill>
              <a:latin typeface="Georgia"/>
              <a:ea typeface="+mn-ea"/>
              <a:cs typeface="+mn-cs"/>
            </a:rPr>
            <a:t>AFTALE OM </a:t>
          </a:r>
        </a:p>
        <a:p>
          <a:pPr algn="ctr" rtl="0">
            <a:defRPr sz="1000"/>
          </a:pPr>
          <a:r>
            <a:rPr lang="da-DK" sz="1800" b="0" i="0" u="none" strike="noStrike" baseline="0">
              <a:solidFill>
                <a:srgbClr val="FFFFFF"/>
              </a:solidFill>
              <a:latin typeface="Georgia"/>
              <a:ea typeface="+mn-ea"/>
              <a:cs typeface="+mn-cs"/>
            </a:rPr>
            <a:t>AFVIKLING AF FERIE PÅ FORSKUD</a:t>
          </a:r>
        </a:p>
        <a:p>
          <a:pPr algn="ctr" rtl="0">
            <a:defRPr sz="1000"/>
          </a:pPr>
          <a:r>
            <a:rPr lang="da-DK" sz="1800" b="0" i="0" u="none" strike="noStrike" baseline="0">
              <a:solidFill>
                <a:sysClr val="windowText" lastClr="000000"/>
              </a:solidFill>
              <a:latin typeface="Georgia"/>
              <a:ea typeface="+mn-ea"/>
              <a:cs typeface="+mn-cs"/>
            </a:rPr>
            <a:t>Ferieåret 2025</a:t>
          </a:r>
        </a:p>
        <a:p>
          <a:pPr algn="ctr" rtl="0">
            <a:defRPr sz="1000"/>
          </a:pPr>
          <a:r>
            <a:rPr lang="da-DK" sz="1400" b="0" i="0" u="none" strike="noStrike" baseline="0">
              <a:solidFill>
                <a:sysClr val="windowText" lastClr="000000"/>
              </a:solidFill>
              <a:latin typeface="Georgia"/>
              <a:ea typeface="+mn-ea"/>
              <a:cs typeface="+mn-cs"/>
            </a:rPr>
            <a:t>(kan afholdes 01.09.25-31.12.26)</a:t>
          </a:r>
        </a:p>
      </xdr:txBody>
    </xdr:sp>
    <xdr:clientData fLocksWithSheet="0"/>
  </xdr:twoCellAnchor>
  <xdr:twoCellAnchor>
    <xdr:from>
      <xdr:col>1</xdr:col>
      <xdr:colOff>238125</xdr:colOff>
      <xdr:row>2</xdr:row>
      <xdr:rowOff>133350</xdr:rowOff>
    </xdr:from>
    <xdr:to>
      <xdr:col>3</xdr:col>
      <xdr:colOff>466725</xdr:colOff>
      <xdr:row>7</xdr:row>
      <xdr:rowOff>57150</xdr:rowOff>
    </xdr:to>
    <xdr:sp macro="" textlink="">
      <xdr:nvSpPr>
        <xdr:cNvPr id="5" name="Diagonal stribe 4">
          <a:extLst>
            <a:ext uri="{FF2B5EF4-FFF2-40B4-BE49-F238E27FC236}">
              <a16:creationId xmlns:a16="http://schemas.microsoft.com/office/drawing/2014/main" id="{00000000-0008-0000-0400-000005000000}"/>
            </a:ext>
          </a:extLst>
        </xdr:cNvPr>
        <xdr:cNvSpPr/>
      </xdr:nvSpPr>
      <xdr:spPr>
        <a:xfrm>
          <a:off x="295275" y="457200"/>
          <a:ext cx="752475" cy="733425"/>
        </a:xfrm>
        <a:prstGeom prst="diagStripe">
          <a:avLst/>
        </a:prstGeom>
        <a:solidFill>
          <a:srgbClr val="7030A0"/>
        </a:solidFill>
      </xdr:spPr>
      <xdr:style>
        <a:lnRef idx="3">
          <a:schemeClr val="lt1"/>
        </a:lnRef>
        <a:fillRef idx="1">
          <a:schemeClr val="accent3"/>
        </a:fillRef>
        <a:effectRef idx="1">
          <a:schemeClr val="accent3"/>
        </a:effectRef>
        <a:fontRef idx="minor">
          <a:schemeClr val="lt1"/>
        </a:fontRef>
      </xdr:style>
      <xdr:txBody>
        <a:bodyPr vertOverflow="clip" rtlCol="0" anchor="ctr"/>
        <a:lstStyle/>
        <a:p>
          <a:endParaRPr lang="da-DK"/>
        </a:p>
      </xdr:txBody>
    </xdr:sp>
    <xdr:clientData/>
  </xdr:twoCellAnchor>
  <xdr:twoCellAnchor>
    <xdr:from>
      <xdr:col>9</xdr:col>
      <xdr:colOff>839586</xdr:colOff>
      <xdr:row>6</xdr:row>
      <xdr:rowOff>157941</xdr:rowOff>
    </xdr:from>
    <xdr:to>
      <xdr:col>12</xdr:col>
      <xdr:colOff>24939</xdr:colOff>
      <xdr:row>9</xdr:row>
      <xdr:rowOff>124690</xdr:rowOff>
    </xdr:to>
    <xdr:sp macro="" textlink="">
      <xdr:nvSpPr>
        <xdr:cNvPr id="3" name="Rektangel 2">
          <a:extLst>
            <a:ext uri="{FF2B5EF4-FFF2-40B4-BE49-F238E27FC236}">
              <a16:creationId xmlns:a16="http://schemas.microsoft.com/office/drawing/2014/main" id="{00000000-0008-0000-0400-000003000000}"/>
            </a:ext>
          </a:extLst>
        </xdr:cNvPr>
        <xdr:cNvSpPr/>
      </xdr:nvSpPr>
      <xdr:spPr>
        <a:xfrm>
          <a:off x="5328459" y="1105592"/>
          <a:ext cx="1338349" cy="473825"/>
        </a:xfrm>
        <a:prstGeom prst="rect">
          <a:avLst/>
        </a:prstGeom>
        <a:solidFill>
          <a:srgbClr val="FFFF00"/>
        </a:solidFill>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da-DK" sz="1100" b="0">
              <a:solidFill>
                <a:sysClr val="windowText" lastClr="000000"/>
              </a:solidFill>
            </a:rPr>
            <a:t>Blanketten </a:t>
          </a:r>
          <a:r>
            <a:rPr lang="da-DK" sz="1100" b="0" u="sng">
              <a:solidFill>
                <a:sysClr val="windowText" lastClr="000000"/>
              </a:solidFill>
            </a:rPr>
            <a:t>SKAL</a:t>
          </a:r>
          <a:r>
            <a:rPr lang="da-DK" sz="1100" b="0" u="none">
              <a:solidFill>
                <a:sysClr val="windowText" lastClr="000000"/>
              </a:solidFill>
            </a:rPr>
            <a:t> udfyldes elektronisk</a:t>
          </a:r>
          <a:endParaRPr lang="da-DK" sz="1100" b="0" u="sng">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438150</xdr:colOff>
      <xdr:row>0</xdr:row>
      <xdr:rowOff>95250</xdr:rowOff>
    </xdr:from>
    <xdr:to>
      <xdr:col>11</xdr:col>
      <xdr:colOff>583692</xdr:colOff>
      <xdr:row>6</xdr:row>
      <xdr:rowOff>122832</xdr:rowOff>
    </xdr:to>
    <xdr:pic>
      <xdr:nvPicPr>
        <xdr:cNvPr id="2" name="Billed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3983" y="95250"/>
          <a:ext cx="3063309" cy="975233"/>
        </a:xfrm>
        <a:prstGeom prst="rect">
          <a:avLst/>
        </a:prstGeom>
      </xdr:spPr>
    </xdr:pic>
    <xdr:clientData/>
  </xdr:twoCellAnchor>
  <xdr:twoCellAnchor>
    <xdr:from>
      <xdr:col>1</xdr:col>
      <xdr:colOff>228601</xdr:colOff>
      <xdr:row>2</xdr:row>
      <xdr:rowOff>114301</xdr:rowOff>
    </xdr:from>
    <xdr:to>
      <xdr:col>9</xdr:col>
      <xdr:colOff>495300</xdr:colOff>
      <xdr:row>9</xdr:row>
      <xdr:rowOff>133351</xdr:rowOff>
    </xdr:to>
    <xdr:sp macro="" textlink="" fLocksText="0">
      <xdr:nvSpPr>
        <xdr:cNvPr id="3" name="AutoShape 54">
          <a:extLst>
            <a:ext uri="{FF2B5EF4-FFF2-40B4-BE49-F238E27FC236}">
              <a16:creationId xmlns:a16="http://schemas.microsoft.com/office/drawing/2014/main" id="{00000000-0008-0000-0500-000003000000}"/>
            </a:ext>
          </a:extLst>
        </xdr:cNvPr>
        <xdr:cNvSpPr>
          <a:spLocks noChangeArrowheads="1"/>
        </xdr:cNvSpPr>
      </xdr:nvSpPr>
      <xdr:spPr bwMode="auto">
        <a:xfrm>
          <a:off x="261852" y="430185"/>
          <a:ext cx="4722321" cy="1157893"/>
        </a:xfrm>
        <a:prstGeom prst="roundRect">
          <a:avLst>
            <a:gd name="adj" fmla="val 16667"/>
          </a:avLst>
        </a:prstGeom>
        <a:solidFill>
          <a:srgbClr val="0085A1">
            <a:alpha val="70000"/>
          </a:srgbClr>
        </a:solidFill>
        <a:ln>
          <a:noFill/>
          <a:headEnd/>
          <a:tailEnd/>
        </a:ln>
        <a:effectLst/>
        <a:scene3d>
          <a:camera prst="orthographicFront">
            <a:rot lat="0" lon="0" rev="0"/>
          </a:camera>
          <a:lightRig rig="contrasting" dir="t">
            <a:rot lat="0" lon="0" rev="7800000"/>
          </a:lightRig>
        </a:scene3d>
        <a:sp3d>
          <a:bevelT w="139700" h="139700"/>
        </a:sp3d>
      </xdr:spPr>
      <xdr:style>
        <a:lnRef idx="1">
          <a:schemeClr val="accent1"/>
        </a:lnRef>
        <a:fillRef idx="2">
          <a:schemeClr val="accent1"/>
        </a:fillRef>
        <a:effectRef idx="1">
          <a:schemeClr val="accent1"/>
        </a:effectRef>
        <a:fontRef idx="minor">
          <a:schemeClr val="dk1"/>
        </a:fontRef>
      </xdr:style>
      <xdr:txBody>
        <a:bodyPr vertOverflow="clip" wrap="square" lIns="36576" tIns="22860" rIns="36576" bIns="0" anchor="t" upright="1">
          <a:scene3d>
            <a:camera prst="orthographicFront"/>
            <a:lightRig rig="balanced" dir="t">
              <a:rot lat="0" lon="0" rev="2100000"/>
            </a:lightRig>
          </a:scene3d>
          <a:sp3d extrusionH="57150" prstMaterial="metal">
            <a:bevelT w="38100" h="25400"/>
            <a:contourClr>
              <a:schemeClr val="bg2"/>
            </a:contourClr>
          </a:sp3d>
        </a:bodyPr>
        <a:lstStyle/>
        <a:p>
          <a:pPr algn="ctr" rtl="0">
            <a:defRPr sz="1000"/>
          </a:pPr>
          <a:r>
            <a:rPr lang="da-DK" sz="1800" b="0" i="0" u="none" strike="noStrike" baseline="0">
              <a:solidFill>
                <a:srgbClr val="FFFFFF"/>
              </a:solidFill>
              <a:latin typeface="Georgia"/>
              <a:ea typeface="+mn-ea"/>
              <a:cs typeface="+mn-cs"/>
            </a:rPr>
            <a:t>AFTALE OM AFVIKLING                               AF FERIEKORT PÅ FORSKUD </a:t>
          </a:r>
        </a:p>
        <a:p>
          <a:pPr algn="ctr" rtl="0">
            <a:defRPr sz="1000"/>
          </a:pPr>
          <a:r>
            <a:rPr lang="da-DK" sz="1800" b="0" i="0" u="none" strike="noStrike" baseline="0">
              <a:solidFill>
                <a:sysClr val="windowText" lastClr="000000"/>
              </a:solidFill>
              <a:latin typeface="Georgia"/>
              <a:ea typeface="+mn-ea"/>
              <a:cs typeface="+mn-cs"/>
            </a:rPr>
            <a:t>Ferieåret 2025</a:t>
          </a:r>
        </a:p>
        <a:p>
          <a:pPr algn="ctr" rtl="0">
            <a:defRPr sz="1000"/>
          </a:pPr>
          <a:r>
            <a:rPr lang="da-DK" sz="1400" b="0" i="0" u="none" strike="noStrike" baseline="0">
              <a:solidFill>
                <a:sysClr val="windowText" lastClr="000000"/>
              </a:solidFill>
              <a:latin typeface="Georgia"/>
              <a:ea typeface="+mn-ea"/>
              <a:cs typeface="+mn-cs"/>
            </a:rPr>
            <a:t>(kan afholdes 01.09.25-31.12.26)</a:t>
          </a:r>
        </a:p>
      </xdr:txBody>
    </xdr:sp>
    <xdr:clientData fLocksWithSheet="0"/>
  </xdr:twoCellAnchor>
  <xdr:twoCellAnchor>
    <xdr:from>
      <xdr:col>1</xdr:col>
      <xdr:colOff>238125</xdr:colOff>
      <xdr:row>2</xdr:row>
      <xdr:rowOff>133350</xdr:rowOff>
    </xdr:from>
    <xdr:to>
      <xdr:col>3</xdr:col>
      <xdr:colOff>466725</xdr:colOff>
      <xdr:row>7</xdr:row>
      <xdr:rowOff>57150</xdr:rowOff>
    </xdr:to>
    <xdr:sp macro="" textlink="">
      <xdr:nvSpPr>
        <xdr:cNvPr id="4" name="Diagonal stribe 3">
          <a:extLst>
            <a:ext uri="{FF2B5EF4-FFF2-40B4-BE49-F238E27FC236}">
              <a16:creationId xmlns:a16="http://schemas.microsoft.com/office/drawing/2014/main" id="{00000000-0008-0000-0500-000004000000}"/>
            </a:ext>
          </a:extLst>
        </xdr:cNvPr>
        <xdr:cNvSpPr/>
      </xdr:nvSpPr>
      <xdr:spPr>
        <a:xfrm>
          <a:off x="263063" y="449234"/>
          <a:ext cx="735677" cy="713509"/>
        </a:xfrm>
        <a:prstGeom prst="diagStripe">
          <a:avLst/>
        </a:prstGeom>
        <a:solidFill>
          <a:srgbClr val="7030A0"/>
        </a:solidFill>
      </xdr:spPr>
      <xdr:style>
        <a:lnRef idx="3">
          <a:schemeClr val="lt1"/>
        </a:lnRef>
        <a:fillRef idx="1">
          <a:schemeClr val="accent3"/>
        </a:fillRef>
        <a:effectRef idx="1">
          <a:schemeClr val="accent3"/>
        </a:effectRef>
        <a:fontRef idx="minor">
          <a:schemeClr val="lt1"/>
        </a:fontRef>
      </xdr:style>
      <xdr:txBody>
        <a:bodyPr vertOverflow="clip" rtlCol="0" anchor="ctr"/>
        <a:lstStyle/>
        <a:p>
          <a:endParaRPr lang="da-DK"/>
        </a:p>
      </xdr:txBody>
    </xdr:sp>
    <xdr:clientData/>
  </xdr:twoCellAnchor>
  <xdr:twoCellAnchor>
    <xdr:from>
      <xdr:col>9</xdr:col>
      <xdr:colOff>897774</xdr:colOff>
      <xdr:row>7</xdr:row>
      <xdr:rowOff>24939</xdr:rowOff>
    </xdr:from>
    <xdr:to>
      <xdr:col>11</xdr:col>
      <xdr:colOff>781396</xdr:colOff>
      <xdr:row>9</xdr:row>
      <xdr:rowOff>149630</xdr:rowOff>
    </xdr:to>
    <xdr:sp macro="" textlink="">
      <xdr:nvSpPr>
        <xdr:cNvPr id="5" name="Rektangel 4">
          <a:extLst>
            <a:ext uri="{FF2B5EF4-FFF2-40B4-BE49-F238E27FC236}">
              <a16:creationId xmlns:a16="http://schemas.microsoft.com/office/drawing/2014/main" id="{00000000-0008-0000-0500-000005000000}"/>
            </a:ext>
          </a:extLst>
        </xdr:cNvPr>
        <xdr:cNvSpPr/>
      </xdr:nvSpPr>
      <xdr:spPr>
        <a:xfrm>
          <a:off x="5386647" y="1130532"/>
          <a:ext cx="1338349" cy="473825"/>
        </a:xfrm>
        <a:prstGeom prst="rect">
          <a:avLst/>
        </a:prstGeom>
        <a:solidFill>
          <a:srgbClr val="FFFF00"/>
        </a:solidFill>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da-DK" sz="1100" b="0">
              <a:solidFill>
                <a:sysClr val="windowText" lastClr="000000"/>
              </a:solidFill>
            </a:rPr>
            <a:t>Blanketten </a:t>
          </a:r>
          <a:r>
            <a:rPr lang="da-DK" sz="1100" b="0" u="sng">
              <a:solidFill>
                <a:sysClr val="windowText" lastClr="000000"/>
              </a:solidFill>
            </a:rPr>
            <a:t>SKAL</a:t>
          </a:r>
          <a:r>
            <a:rPr lang="da-DK" sz="1100" b="0" u="none">
              <a:solidFill>
                <a:sysClr val="windowText" lastClr="000000"/>
              </a:solidFill>
            </a:rPr>
            <a:t> udfyldes elektronisk</a:t>
          </a:r>
          <a:endParaRPr lang="da-DK" sz="1100" b="0" u="sng">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438150</xdr:colOff>
      <xdr:row>0</xdr:row>
      <xdr:rowOff>95250</xdr:rowOff>
    </xdr:from>
    <xdr:to>
      <xdr:col>11</xdr:col>
      <xdr:colOff>865632</xdr:colOff>
      <xdr:row>6</xdr:row>
      <xdr:rowOff>122832</xdr:rowOff>
    </xdr:to>
    <xdr:pic>
      <xdr:nvPicPr>
        <xdr:cNvPr id="6" name="Billede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4225" y="95250"/>
          <a:ext cx="3075432" cy="999132"/>
        </a:xfrm>
        <a:prstGeom prst="rect">
          <a:avLst/>
        </a:prstGeom>
      </xdr:spPr>
    </xdr:pic>
    <xdr:clientData/>
  </xdr:twoCellAnchor>
  <xdr:twoCellAnchor>
    <xdr:from>
      <xdr:col>1</xdr:col>
      <xdr:colOff>228600</xdr:colOff>
      <xdr:row>9</xdr:row>
      <xdr:rowOff>123825</xdr:rowOff>
    </xdr:from>
    <xdr:to>
      <xdr:col>11</xdr:col>
      <xdr:colOff>581025</xdr:colOff>
      <xdr:row>12</xdr:row>
      <xdr:rowOff>66676</xdr:rowOff>
    </xdr:to>
    <xdr:sp macro="" textlink="">
      <xdr:nvSpPr>
        <xdr:cNvPr id="2" name="AutoShape 4">
          <a:extLst>
            <a:ext uri="{FF2B5EF4-FFF2-40B4-BE49-F238E27FC236}">
              <a16:creationId xmlns:a16="http://schemas.microsoft.com/office/drawing/2014/main" id="{00000000-0008-0000-0600-000002000000}"/>
            </a:ext>
          </a:extLst>
        </xdr:cNvPr>
        <xdr:cNvSpPr>
          <a:spLocks noChangeArrowheads="1"/>
        </xdr:cNvSpPr>
      </xdr:nvSpPr>
      <xdr:spPr bwMode="auto">
        <a:xfrm>
          <a:off x="289560" y="1663065"/>
          <a:ext cx="5983605" cy="407671"/>
        </a:xfrm>
        <a:prstGeom prst="roundRect">
          <a:avLst>
            <a:gd name="adj" fmla="val 16667"/>
          </a:avLst>
        </a:prstGeom>
        <a:noFill/>
        <a:ln w="9525">
          <a:noFill/>
          <a:round/>
          <a:headEnd/>
          <a:tailEnd/>
        </a:ln>
      </xdr:spPr>
      <xdr:txBody>
        <a:bodyPr vertOverflow="clip" wrap="square" lIns="36576" tIns="22860" rIns="36576" bIns="0" anchor="t" upright="1"/>
        <a:lstStyle/>
        <a:p>
          <a:pPr algn="l" rtl="0">
            <a:defRPr sz="1000"/>
          </a:pPr>
          <a:endParaRPr lang="da-DK" sz="1000" b="1" i="0" u="none" strike="noStrike" baseline="0">
            <a:solidFill>
              <a:srgbClr val="000000"/>
            </a:solidFill>
            <a:latin typeface="Georgia"/>
          </a:endParaRPr>
        </a:p>
        <a:p>
          <a:pPr algn="l" rtl="0">
            <a:defRPr sz="1000"/>
          </a:pPr>
          <a:r>
            <a:rPr lang="da-DK" sz="1100" b="1" i="0" u="none" strike="noStrike" baseline="0">
              <a:solidFill>
                <a:srgbClr val="000000"/>
              </a:solidFill>
              <a:latin typeface="Georgia"/>
            </a:rPr>
            <a:t>Overførsel af ferie jf. ferieaftalens § 16</a:t>
          </a:r>
        </a:p>
      </xdr:txBody>
    </xdr:sp>
    <xdr:clientData/>
  </xdr:twoCellAnchor>
  <xdr:twoCellAnchor>
    <xdr:from>
      <xdr:col>1</xdr:col>
      <xdr:colOff>228601</xdr:colOff>
      <xdr:row>2</xdr:row>
      <xdr:rowOff>114300</xdr:rowOff>
    </xdr:from>
    <xdr:to>
      <xdr:col>9</xdr:col>
      <xdr:colOff>495300</xdr:colOff>
      <xdr:row>10</xdr:row>
      <xdr:rowOff>66674</xdr:rowOff>
    </xdr:to>
    <xdr:sp macro="" textlink="" fLocksText="0">
      <xdr:nvSpPr>
        <xdr:cNvPr id="3" name="AutoShape 54">
          <a:extLst>
            <a:ext uri="{FF2B5EF4-FFF2-40B4-BE49-F238E27FC236}">
              <a16:creationId xmlns:a16="http://schemas.microsoft.com/office/drawing/2014/main" id="{00000000-0008-0000-0600-000003000000}"/>
            </a:ext>
          </a:extLst>
        </xdr:cNvPr>
        <xdr:cNvSpPr>
          <a:spLocks noChangeArrowheads="1"/>
        </xdr:cNvSpPr>
      </xdr:nvSpPr>
      <xdr:spPr bwMode="auto">
        <a:xfrm>
          <a:off x="285751" y="438150"/>
          <a:ext cx="4314824" cy="1276349"/>
        </a:xfrm>
        <a:prstGeom prst="roundRect">
          <a:avLst>
            <a:gd name="adj" fmla="val 16667"/>
          </a:avLst>
        </a:prstGeom>
        <a:solidFill>
          <a:srgbClr val="0085A1">
            <a:alpha val="70000"/>
          </a:srgbClr>
        </a:solidFill>
        <a:ln>
          <a:noFill/>
          <a:headEnd/>
          <a:tailEnd/>
        </a:ln>
        <a:effectLst/>
        <a:scene3d>
          <a:camera prst="orthographicFront">
            <a:rot lat="0" lon="0" rev="0"/>
          </a:camera>
          <a:lightRig rig="contrasting" dir="t">
            <a:rot lat="0" lon="0" rev="7800000"/>
          </a:lightRig>
        </a:scene3d>
        <a:sp3d>
          <a:bevelT w="139700" h="139700"/>
        </a:sp3d>
      </xdr:spPr>
      <xdr:style>
        <a:lnRef idx="1">
          <a:schemeClr val="accent1"/>
        </a:lnRef>
        <a:fillRef idx="2">
          <a:schemeClr val="accent1"/>
        </a:fillRef>
        <a:effectRef idx="1">
          <a:schemeClr val="accent1"/>
        </a:effectRef>
        <a:fontRef idx="minor">
          <a:schemeClr val="dk1"/>
        </a:fontRef>
      </xdr:style>
      <xdr:txBody>
        <a:bodyPr vertOverflow="clip" wrap="square" lIns="36576" tIns="22860" rIns="36576" bIns="0" anchor="t" upright="1">
          <a:scene3d>
            <a:camera prst="orthographicFront"/>
            <a:lightRig rig="balanced" dir="t">
              <a:rot lat="0" lon="0" rev="2100000"/>
            </a:lightRig>
          </a:scene3d>
          <a:sp3d extrusionH="57150" prstMaterial="metal">
            <a:bevelT w="38100" h="25400"/>
            <a:contourClr>
              <a:schemeClr val="bg2"/>
            </a:contourClr>
          </a:sp3d>
        </a:bodyPr>
        <a:lstStyle/>
        <a:p>
          <a:pPr algn="ctr" rtl="0">
            <a:defRPr sz="1000"/>
          </a:pPr>
          <a:r>
            <a:rPr lang="da-DK" sz="2000" b="0" i="0" u="none" strike="noStrike" baseline="0">
              <a:solidFill>
                <a:srgbClr val="FFFFFF"/>
              </a:solidFill>
              <a:latin typeface="Georgia"/>
              <a:ea typeface="+mn-ea"/>
              <a:cs typeface="+mn-cs"/>
            </a:rPr>
            <a:t>AFTALE OM OVERFØRSEL AF       5. FERIEUGE</a:t>
          </a:r>
        </a:p>
        <a:p>
          <a:pPr algn="ctr" rtl="0">
            <a:defRPr sz="1000"/>
          </a:pPr>
          <a:r>
            <a:rPr lang="da-DK" sz="1800" b="0" i="0" u="none" strike="noStrike" baseline="0">
              <a:solidFill>
                <a:sysClr val="windowText" lastClr="000000"/>
              </a:solidFill>
              <a:latin typeface="Georgia"/>
              <a:ea typeface="+mn-ea"/>
              <a:cs typeface="+mn-cs"/>
            </a:rPr>
            <a:t>Ferieåret 2025</a:t>
          </a:r>
        </a:p>
        <a:p>
          <a:pPr algn="ctr" rtl="0">
            <a:defRPr sz="1000"/>
          </a:pPr>
          <a:r>
            <a:rPr lang="da-DK" sz="1400" b="0" i="0" u="none" strike="noStrike" baseline="0">
              <a:solidFill>
                <a:sysClr val="windowText" lastClr="000000"/>
              </a:solidFill>
              <a:latin typeface="Georgia"/>
              <a:ea typeface="+mn-ea"/>
              <a:cs typeface="+mn-cs"/>
            </a:rPr>
            <a:t>(afholdes 01.09.25-31.12.26)</a:t>
          </a:r>
        </a:p>
      </xdr:txBody>
    </xdr:sp>
    <xdr:clientData fLocksWithSheet="0"/>
  </xdr:twoCellAnchor>
  <xdr:twoCellAnchor>
    <xdr:from>
      <xdr:col>9</xdr:col>
      <xdr:colOff>831273</xdr:colOff>
      <xdr:row>7</xdr:row>
      <xdr:rowOff>91440</xdr:rowOff>
    </xdr:from>
    <xdr:to>
      <xdr:col>12</xdr:col>
      <xdr:colOff>8313</xdr:colOff>
      <xdr:row>10</xdr:row>
      <xdr:rowOff>58189</xdr:rowOff>
    </xdr:to>
    <xdr:sp macro="" textlink="">
      <xdr:nvSpPr>
        <xdr:cNvPr id="4" name="Rektangel 3">
          <a:extLst>
            <a:ext uri="{FF2B5EF4-FFF2-40B4-BE49-F238E27FC236}">
              <a16:creationId xmlns:a16="http://schemas.microsoft.com/office/drawing/2014/main" id="{00000000-0008-0000-0600-000004000000}"/>
            </a:ext>
          </a:extLst>
        </xdr:cNvPr>
        <xdr:cNvSpPr/>
      </xdr:nvSpPr>
      <xdr:spPr>
        <a:xfrm>
          <a:off x="4921135" y="1197033"/>
          <a:ext cx="1338349" cy="473825"/>
        </a:xfrm>
        <a:prstGeom prst="rect">
          <a:avLst/>
        </a:prstGeom>
        <a:solidFill>
          <a:srgbClr val="FFFF00"/>
        </a:solidFill>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da-DK" sz="1100" b="0">
              <a:solidFill>
                <a:sysClr val="windowText" lastClr="000000"/>
              </a:solidFill>
            </a:rPr>
            <a:t>Blanketten </a:t>
          </a:r>
          <a:r>
            <a:rPr lang="da-DK" sz="1100" b="0" u="sng">
              <a:solidFill>
                <a:sysClr val="windowText" lastClr="000000"/>
              </a:solidFill>
            </a:rPr>
            <a:t>SKAL</a:t>
          </a:r>
          <a:r>
            <a:rPr lang="da-DK" sz="1100" b="0" u="none">
              <a:solidFill>
                <a:sysClr val="windowText" lastClr="000000"/>
              </a:solidFill>
            </a:rPr>
            <a:t> udfyldes elektronisk</a:t>
          </a:r>
          <a:endParaRPr lang="da-DK" sz="1100" b="0" u="sng">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438150</xdr:colOff>
      <xdr:row>0</xdr:row>
      <xdr:rowOff>95250</xdr:rowOff>
    </xdr:from>
    <xdr:to>
      <xdr:col>12</xdr:col>
      <xdr:colOff>160782</xdr:colOff>
      <xdr:row>6</xdr:row>
      <xdr:rowOff>122832</xdr:rowOff>
    </xdr:to>
    <xdr:pic>
      <xdr:nvPicPr>
        <xdr:cNvPr id="2" name="Billed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24225" y="95250"/>
          <a:ext cx="3075432" cy="999132"/>
        </a:xfrm>
        <a:prstGeom prst="rect">
          <a:avLst/>
        </a:prstGeom>
      </xdr:spPr>
    </xdr:pic>
    <xdr:clientData/>
  </xdr:twoCellAnchor>
  <xdr:twoCellAnchor>
    <xdr:from>
      <xdr:col>1</xdr:col>
      <xdr:colOff>228600</xdr:colOff>
      <xdr:row>9</xdr:row>
      <xdr:rowOff>123825</xdr:rowOff>
    </xdr:from>
    <xdr:to>
      <xdr:col>11</xdr:col>
      <xdr:colOff>581025</xdr:colOff>
      <xdr:row>12</xdr:row>
      <xdr:rowOff>66676</xdr:rowOff>
    </xdr:to>
    <xdr:sp macro="" textlink="">
      <xdr:nvSpPr>
        <xdr:cNvPr id="3" name="AutoShape 4">
          <a:extLst>
            <a:ext uri="{FF2B5EF4-FFF2-40B4-BE49-F238E27FC236}">
              <a16:creationId xmlns:a16="http://schemas.microsoft.com/office/drawing/2014/main" id="{00000000-0008-0000-0700-000003000000}"/>
            </a:ext>
          </a:extLst>
        </xdr:cNvPr>
        <xdr:cNvSpPr>
          <a:spLocks noChangeArrowheads="1"/>
        </xdr:cNvSpPr>
      </xdr:nvSpPr>
      <xdr:spPr bwMode="auto">
        <a:xfrm>
          <a:off x="285750" y="1609725"/>
          <a:ext cx="5829300" cy="400051"/>
        </a:xfrm>
        <a:prstGeom prst="roundRect">
          <a:avLst>
            <a:gd name="adj" fmla="val 16667"/>
          </a:avLst>
        </a:prstGeom>
        <a:noFill/>
        <a:ln w="9525">
          <a:noFill/>
          <a:round/>
          <a:headEnd/>
          <a:tailEnd/>
        </a:ln>
      </xdr:spPr>
      <xdr:txBody>
        <a:bodyPr vertOverflow="clip" wrap="square" lIns="36576" tIns="22860" rIns="36576" bIns="0" anchor="t" upright="1"/>
        <a:lstStyle/>
        <a:p>
          <a:pPr algn="l" rtl="0">
            <a:defRPr sz="1000"/>
          </a:pPr>
          <a:endParaRPr lang="da-DK" sz="1000" b="1" i="0" u="none" strike="noStrike" baseline="0">
            <a:solidFill>
              <a:srgbClr val="000000"/>
            </a:solidFill>
            <a:latin typeface="Georgia"/>
          </a:endParaRPr>
        </a:p>
        <a:p>
          <a:pPr algn="l" rtl="0">
            <a:defRPr sz="1000"/>
          </a:pPr>
          <a:r>
            <a:rPr lang="da-DK" sz="1100" b="1" i="0" u="none" strike="noStrike" baseline="0">
              <a:solidFill>
                <a:srgbClr val="000000"/>
              </a:solidFill>
              <a:latin typeface="Georgia"/>
            </a:rPr>
            <a:t>Overførsel af ferie jf. ferieaftalens § 16</a:t>
          </a:r>
        </a:p>
      </xdr:txBody>
    </xdr:sp>
    <xdr:clientData/>
  </xdr:twoCellAnchor>
  <xdr:twoCellAnchor>
    <xdr:from>
      <xdr:col>2</xdr:col>
      <xdr:colOff>29096</xdr:colOff>
      <xdr:row>3</xdr:row>
      <xdr:rowOff>130927</xdr:rowOff>
    </xdr:from>
    <xdr:to>
      <xdr:col>9</xdr:col>
      <xdr:colOff>553490</xdr:colOff>
      <xdr:row>10</xdr:row>
      <xdr:rowOff>73776</xdr:rowOff>
    </xdr:to>
    <xdr:sp macro="" textlink="" fLocksText="0">
      <xdr:nvSpPr>
        <xdr:cNvPr id="4" name="AutoShape 54">
          <a:extLst>
            <a:ext uri="{FF2B5EF4-FFF2-40B4-BE49-F238E27FC236}">
              <a16:creationId xmlns:a16="http://schemas.microsoft.com/office/drawing/2014/main" id="{00000000-0008-0000-0700-000004000000}"/>
            </a:ext>
          </a:extLst>
        </xdr:cNvPr>
        <xdr:cNvSpPr>
          <a:spLocks noChangeArrowheads="1"/>
        </xdr:cNvSpPr>
      </xdr:nvSpPr>
      <xdr:spPr bwMode="auto">
        <a:xfrm>
          <a:off x="344980" y="604752"/>
          <a:ext cx="4298372" cy="1081693"/>
        </a:xfrm>
        <a:prstGeom prst="roundRect">
          <a:avLst>
            <a:gd name="adj" fmla="val 16667"/>
          </a:avLst>
        </a:prstGeom>
        <a:solidFill>
          <a:srgbClr val="0085A1">
            <a:alpha val="70000"/>
          </a:srgbClr>
        </a:solidFill>
        <a:ln>
          <a:noFill/>
          <a:headEnd/>
          <a:tailEnd/>
        </a:ln>
        <a:effectLst/>
        <a:scene3d>
          <a:camera prst="orthographicFront">
            <a:rot lat="0" lon="0" rev="0"/>
          </a:camera>
          <a:lightRig rig="contrasting" dir="t">
            <a:rot lat="0" lon="0" rev="7800000"/>
          </a:lightRig>
        </a:scene3d>
        <a:sp3d>
          <a:bevelT w="139700" h="139700"/>
        </a:sp3d>
      </xdr:spPr>
      <xdr:style>
        <a:lnRef idx="1">
          <a:schemeClr val="accent1"/>
        </a:lnRef>
        <a:fillRef idx="2">
          <a:schemeClr val="accent1"/>
        </a:fillRef>
        <a:effectRef idx="1">
          <a:schemeClr val="accent1"/>
        </a:effectRef>
        <a:fontRef idx="minor">
          <a:schemeClr val="dk1"/>
        </a:fontRef>
      </xdr:style>
      <xdr:txBody>
        <a:bodyPr vertOverflow="clip" wrap="square" lIns="36576" tIns="22860" rIns="36576" bIns="0" anchor="t" upright="1">
          <a:scene3d>
            <a:camera prst="orthographicFront"/>
            <a:lightRig rig="balanced" dir="t">
              <a:rot lat="0" lon="0" rev="2100000"/>
            </a:lightRig>
          </a:scene3d>
          <a:sp3d extrusionH="57150" prstMaterial="metal">
            <a:bevelT w="38100" h="25400"/>
            <a:contourClr>
              <a:schemeClr val="bg2"/>
            </a:contourClr>
          </a:sp3d>
        </a:bodyPr>
        <a:lstStyle/>
        <a:p>
          <a:pPr algn="ctr" rtl="0">
            <a:defRPr sz="1000"/>
          </a:pPr>
          <a:r>
            <a:rPr lang="da-DK" sz="1700" b="0" i="0" u="none" strike="noStrike" baseline="0">
              <a:solidFill>
                <a:srgbClr val="FFFFFF"/>
              </a:solidFill>
              <a:latin typeface="Georgia"/>
              <a:ea typeface="+mn-ea"/>
              <a:cs typeface="+mn-cs"/>
            </a:rPr>
            <a:t>AFTALE OM </a:t>
          </a:r>
        </a:p>
        <a:p>
          <a:pPr algn="ctr" rtl="0">
            <a:defRPr sz="1000"/>
          </a:pPr>
          <a:r>
            <a:rPr lang="da-DK" sz="1700" b="0" i="0" u="none" strike="noStrike" baseline="0">
              <a:solidFill>
                <a:srgbClr val="FFFFFF"/>
              </a:solidFill>
              <a:latin typeface="Georgia"/>
              <a:ea typeface="+mn-ea"/>
              <a:cs typeface="+mn-cs"/>
            </a:rPr>
            <a:t>OVERFØRSEL AF FERIE PÅ FERIEKORT</a:t>
          </a:r>
        </a:p>
        <a:p>
          <a:pPr algn="ctr" rtl="0">
            <a:defRPr sz="1000"/>
          </a:pPr>
          <a:r>
            <a:rPr lang="da-DK" sz="1800" b="0" i="0" u="none" strike="noStrike" baseline="0">
              <a:solidFill>
                <a:sysClr val="windowText" lastClr="000000"/>
              </a:solidFill>
              <a:latin typeface="Georgia"/>
              <a:ea typeface="+mn-ea"/>
              <a:cs typeface="+mn-cs"/>
            </a:rPr>
            <a:t>Ferieåret 2024</a:t>
          </a:r>
        </a:p>
        <a:p>
          <a:pPr algn="ctr" rtl="0">
            <a:defRPr sz="1000"/>
          </a:pPr>
          <a:r>
            <a:rPr lang="da-DK" sz="1400" b="0" i="0" u="none" strike="noStrike" baseline="0">
              <a:solidFill>
                <a:sysClr val="windowText" lastClr="000000"/>
              </a:solidFill>
              <a:latin typeface="Georgia"/>
              <a:ea typeface="+mn-ea"/>
              <a:cs typeface="+mn-cs"/>
            </a:rPr>
            <a:t>(afholdes 01.09.24-31.12.25)</a:t>
          </a:r>
        </a:p>
      </xdr:txBody>
    </xdr:sp>
    <xdr:clientData fLocksWithSheet="0"/>
  </xdr:twoCellAnchor>
  <xdr:twoCellAnchor>
    <xdr:from>
      <xdr:col>9</xdr:col>
      <xdr:colOff>781397</xdr:colOff>
      <xdr:row>7</xdr:row>
      <xdr:rowOff>99752</xdr:rowOff>
    </xdr:from>
    <xdr:to>
      <xdr:col>11</xdr:col>
      <xdr:colOff>698270</xdr:colOff>
      <xdr:row>10</xdr:row>
      <xdr:rowOff>66501</xdr:rowOff>
    </xdr:to>
    <xdr:sp macro="" textlink="">
      <xdr:nvSpPr>
        <xdr:cNvPr id="5" name="Rektangel 4">
          <a:extLst>
            <a:ext uri="{FF2B5EF4-FFF2-40B4-BE49-F238E27FC236}">
              <a16:creationId xmlns:a16="http://schemas.microsoft.com/office/drawing/2014/main" id="{00000000-0008-0000-0700-000005000000}"/>
            </a:ext>
          </a:extLst>
        </xdr:cNvPr>
        <xdr:cNvSpPr/>
      </xdr:nvSpPr>
      <xdr:spPr>
        <a:xfrm>
          <a:off x="4871259" y="1205345"/>
          <a:ext cx="1338349" cy="473825"/>
        </a:xfrm>
        <a:prstGeom prst="rect">
          <a:avLst/>
        </a:prstGeom>
        <a:solidFill>
          <a:srgbClr val="FFFF00"/>
        </a:solidFill>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da-DK" sz="1100" b="0">
              <a:solidFill>
                <a:sysClr val="windowText" lastClr="000000"/>
              </a:solidFill>
            </a:rPr>
            <a:t>Blanketten </a:t>
          </a:r>
          <a:r>
            <a:rPr lang="da-DK" sz="1100" b="0" u="sng">
              <a:solidFill>
                <a:sysClr val="windowText" lastClr="000000"/>
              </a:solidFill>
            </a:rPr>
            <a:t>SKAL</a:t>
          </a:r>
          <a:r>
            <a:rPr lang="da-DK" sz="1100" b="0" u="none">
              <a:solidFill>
                <a:sysClr val="windowText" lastClr="000000"/>
              </a:solidFill>
            </a:rPr>
            <a:t> udfyldes elektronisk</a:t>
          </a:r>
          <a:endParaRPr lang="da-DK" sz="1100" b="0" u="sng">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438150</xdr:colOff>
      <xdr:row>0</xdr:row>
      <xdr:rowOff>95250</xdr:rowOff>
    </xdr:from>
    <xdr:to>
      <xdr:col>11</xdr:col>
      <xdr:colOff>561731</xdr:colOff>
      <xdr:row>6</xdr:row>
      <xdr:rowOff>25766</xdr:rowOff>
    </xdr:to>
    <xdr:pic>
      <xdr:nvPicPr>
        <xdr:cNvPr id="2" name="Billed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2285" y="95250"/>
          <a:ext cx="2773484" cy="883016"/>
        </a:xfrm>
        <a:prstGeom prst="rect">
          <a:avLst/>
        </a:prstGeom>
      </xdr:spPr>
    </xdr:pic>
    <xdr:clientData/>
  </xdr:twoCellAnchor>
  <xdr:twoCellAnchor>
    <xdr:from>
      <xdr:col>1</xdr:col>
      <xdr:colOff>228600</xdr:colOff>
      <xdr:row>9</xdr:row>
      <xdr:rowOff>123825</xdr:rowOff>
    </xdr:from>
    <xdr:to>
      <xdr:col>11</xdr:col>
      <xdr:colOff>581025</xdr:colOff>
      <xdr:row>12</xdr:row>
      <xdr:rowOff>66676</xdr:rowOff>
    </xdr:to>
    <xdr:sp macro="" textlink="">
      <xdr:nvSpPr>
        <xdr:cNvPr id="3" name="AutoShape 4">
          <a:extLst>
            <a:ext uri="{FF2B5EF4-FFF2-40B4-BE49-F238E27FC236}">
              <a16:creationId xmlns:a16="http://schemas.microsoft.com/office/drawing/2014/main" id="{00000000-0008-0000-0800-000003000000}"/>
            </a:ext>
          </a:extLst>
        </xdr:cNvPr>
        <xdr:cNvSpPr>
          <a:spLocks noChangeArrowheads="1"/>
        </xdr:cNvSpPr>
      </xdr:nvSpPr>
      <xdr:spPr bwMode="auto">
        <a:xfrm>
          <a:off x="285750" y="1609725"/>
          <a:ext cx="5829300" cy="400051"/>
        </a:xfrm>
        <a:prstGeom prst="roundRect">
          <a:avLst>
            <a:gd name="adj" fmla="val 16667"/>
          </a:avLst>
        </a:prstGeom>
        <a:noFill/>
        <a:ln w="9525">
          <a:noFill/>
          <a:round/>
          <a:headEnd/>
          <a:tailEnd/>
        </a:ln>
      </xdr:spPr>
      <xdr:txBody>
        <a:bodyPr vertOverflow="clip" wrap="square" lIns="36576" tIns="22860" rIns="36576" bIns="0" anchor="t" upright="1"/>
        <a:lstStyle/>
        <a:p>
          <a:pPr algn="l" rtl="0">
            <a:defRPr sz="1000"/>
          </a:pPr>
          <a:endParaRPr lang="da-DK" sz="1000" b="1" i="0" u="none" strike="noStrike" baseline="0">
            <a:solidFill>
              <a:srgbClr val="000000"/>
            </a:solidFill>
            <a:latin typeface="Georgia"/>
          </a:endParaRPr>
        </a:p>
        <a:p>
          <a:pPr algn="l" rtl="0">
            <a:defRPr sz="1000"/>
          </a:pPr>
          <a:r>
            <a:rPr lang="da-DK" sz="1100" b="1" i="0" u="none" strike="noStrike" baseline="0">
              <a:solidFill>
                <a:srgbClr val="000000"/>
              </a:solidFill>
              <a:latin typeface="Georgia"/>
            </a:rPr>
            <a:t>Overførsel af ferie jf. ferieaftalens § 16</a:t>
          </a:r>
        </a:p>
      </xdr:txBody>
    </xdr:sp>
    <xdr:clientData/>
  </xdr:twoCellAnchor>
  <xdr:twoCellAnchor>
    <xdr:from>
      <xdr:col>1</xdr:col>
      <xdr:colOff>228601</xdr:colOff>
      <xdr:row>2</xdr:row>
      <xdr:rowOff>114300</xdr:rowOff>
    </xdr:from>
    <xdr:to>
      <xdr:col>9</xdr:col>
      <xdr:colOff>495300</xdr:colOff>
      <xdr:row>10</xdr:row>
      <xdr:rowOff>66674</xdr:rowOff>
    </xdr:to>
    <xdr:sp macro="" textlink="" fLocksText="0">
      <xdr:nvSpPr>
        <xdr:cNvPr id="4" name="AutoShape 54">
          <a:extLst>
            <a:ext uri="{FF2B5EF4-FFF2-40B4-BE49-F238E27FC236}">
              <a16:creationId xmlns:a16="http://schemas.microsoft.com/office/drawing/2014/main" id="{00000000-0008-0000-0800-000004000000}"/>
            </a:ext>
          </a:extLst>
        </xdr:cNvPr>
        <xdr:cNvSpPr>
          <a:spLocks noChangeArrowheads="1"/>
        </xdr:cNvSpPr>
      </xdr:nvSpPr>
      <xdr:spPr bwMode="auto">
        <a:xfrm>
          <a:off x="285751" y="438150"/>
          <a:ext cx="4314824" cy="1276349"/>
        </a:xfrm>
        <a:prstGeom prst="roundRect">
          <a:avLst>
            <a:gd name="adj" fmla="val 16667"/>
          </a:avLst>
        </a:prstGeom>
        <a:solidFill>
          <a:srgbClr val="0085A1">
            <a:alpha val="70000"/>
          </a:srgbClr>
        </a:solidFill>
        <a:ln>
          <a:noFill/>
          <a:headEnd/>
          <a:tailEnd/>
        </a:ln>
        <a:effectLst/>
        <a:scene3d>
          <a:camera prst="orthographicFront">
            <a:rot lat="0" lon="0" rev="0"/>
          </a:camera>
          <a:lightRig rig="contrasting" dir="t">
            <a:rot lat="0" lon="0" rev="7800000"/>
          </a:lightRig>
        </a:scene3d>
        <a:sp3d>
          <a:bevelT w="139700" h="139700"/>
        </a:sp3d>
      </xdr:spPr>
      <xdr:style>
        <a:lnRef idx="1">
          <a:schemeClr val="accent1"/>
        </a:lnRef>
        <a:fillRef idx="2">
          <a:schemeClr val="accent1"/>
        </a:fillRef>
        <a:effectRef idx="1">
          <a:schemeClr val="accent1"/>
        </a:effectRef>
        <a:fontRef idx="minor">
          <a:schemeClr val="dk1"/>
        </a:fontRef>
      </xdr:style>
      <xdr:txBody>
        <a:bodyPr vertOverflow="clip" wrap="square" lIns="36576" tIns="22860" rIns="36576" bIns="0" anchor="t" upright="1">
          <a:scene3d>
            <a:camera prst="orthographicFront"/>
            <a:lightRig rig="balanced" dir="t">
              <a:rot lat="0" lon="0" rev="2100000"/>
            </a:lightRig>
          </a:scene3d>
          <a:sp3d extrusionH="57150" prstMaterial="metal">
            <a:bevelT w="38100" h="25400"/>
            <a:contourClr>
              <a:schemeClr val="bg2"/>
            </a:contourClr>
          </a:sp3d>
        </a:bodyPr>
        <a:lstStyle/>
        <a:p>
          <a:pPr algn="ctr" rtl="0">
            <a:defRPr sz="1000"/>
          </a:pPr>
          <a:r>
            <a:rPr lang="da-DK" sz="1800" b="0" i="0" u="none" strike="noStrike" baseline="0">
              <a:solidFill>
                <a:srgbClr val="FFFFFF"/>
              </a:solidFill>
              <a:latin typeface="Georgia"/>
              <a:ea typeface="+mn-ea"/>
              <a:cs typeface="+mn-cs"/>
            </a:rPr>
            <a:t>AFTALE OM </a:t>
          </a:r>
        </a:p>
        <a:p>
          <a:pPr algn="ctr" rtl="0">
            <a:defRPr sz="1000"/>
          </a:pPr>
          <a:r>
            <a:rPr lang="da-DK" sz="1800" b="0" i="0" u="none" strike="noStrike" baseline="0">
              <a:solidFill>
                <a:srgbClr val="FFFFFF"/>
              </a:solidFill>
              <a:latin typeface="Georgia"/>
              <a:ea typeface="+mn-ea"/>
              <a:cs typeface="+mn-cs"/>
            </a:rPr>
            <a:t>OVERFØRSEL/UDBETALING AF FERIE pga. FERIEHINDRING</a:t>
          </a:r>
        </a:p>
        <a:p>
          <a:pPr algn="ctr" rtl="0">
            <a:defRPr sz="1000"/>
          </a:pPr>
          <a:r>
            <a:rPr lang="da-DK" sz="1800" b="0" i="0" u="none" strike="noStrike" baseline="0">
              <a:solidFill>
                <a:sysClr val="windowText" lastClr="000000"/>
              </a:solidFill>
              <a:latin typeface="Georgia"/>
              <a:ea typeface="+mn-ea"/>
              <a:cs typeface="+mn-cs"/>
            </a:rPr>
            <a:t>Ferieåret 2024 og 2025</a:t>
          </a:r>
        </a:p>
      </xdr:txBody>
    </xdr:sp>
    <xdr:clientData fLocksWithSheet="0"/>
  </xdr:twoCellAnchor>
  <mc:AlternateContent xmlns:mc="http://schemas.openxmlformats.org/markup-compatibility/2006">
    <mc:Choice xmlns:a14="http://schemas.microsoft.com/office/drawing/2010/main" Requires="a14">
      <xdr:twoCellAnchor editAs="oneCell">
        <xdr:from>
          <xdr:col>13</xdr:col>
          <xdr:colOff>152400</xdr:colOff>
          <xdr:row>16</xdr:row>
          <xdr:rowOff>114300</xdr:rowOff>
        </xdr:from>
        <xdr:to>
          <xdr:col>23</xdr:col>
          <xdr:colOff>219075</xdr:colOff>
          <xdr:row>38</xdr:row>
          <xdr:rowOff>66675</xdr:rowOff>
        </xdr:to>
        <xdr:sp macro="" textlink="">
          <xdr:nvSpPr>
            <xdr:cNvPr id="8194" name="Object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12</xdr:col>
      <xdr:colOff>38100</xdr:colOff>
      <xdr:row>31</xdr:row>
      <xdr:rowOff>38100</xdr:rowOff>
    </xdr:from>
    <xdr:to>
      <xdr:col>13</xdr:col>
      <xdr:colOff>133350</xdr:colOff>
      <xdr:row>34</xdr:row>
      <xdr:rowOff>9525</xdr:rowOff>
    </xdr:to>
    <xdr:sp macro="" textlink="">
      <xdr:nvSpPr>
        <xdr:cNvPr id="6" name="Venstrepil 5">
          <a:extLst>
            <a:ext uri="{FF2B5EF4-FFF2-40B4-BE49-F238E27FC236}">
              <a16:creationId xmlns:a16="http://schemas.microsoft.com/office/drawing/2014/main" id="{00000000-0008-0000-0800-000006000000}"/>
            </a:ext>
          </a:extLst>
        </xdr:cNvPr>
        <xdr:cNvSpPr/>
      </xdr:nvSpPr>
      <xdr:spPr>
        <a:xfrm>
          <a:off x="6181725" y="4581525"/>
          <a:ext cx="647700" cy="4000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mc:AlternateContent xmlns:mc="http://schemas.openxmlformats.org/markup-compatibility/2006">
    <mc:Choice xmlns:a14="http://schemas.microsoft.com/office/drawing/2010/main" Requires="a14">
      <xdr:twoCellAnchor editAs="oneCell">
        <xdr:from>
          <xdr:col>13</xdr:col>
          <xdr:colOff>161925</xdr:colOff>
          <xdr:row>40</xdr:row>
          <xdr:rowOff>19050</xdr:rowOff>
        </xdr:from>
        <xdr:to>
          <xdr:col>23</xdr:col>
          <xdr:colOff>228600</xdr:colOff>
          <xdr:row>48</xdr:row>
          <xdr:rowOff>66675</xdr:rowOff>
        </xdr:to>
        <xdr:sp macro="" textlink="">
          <xdr:nvSpPr>
            <xdr:cNvPr id="8195" name="Object 3" hidden="1">
              <a:extLst>
                <a:ext uri="{63B3BB69-23CF-44E3-9099-C40C66FF867C}">
                  <a14:compatExt spid="_x0000_s8195"/>
                </a:ext>
                <a:ext uri="{FF2B5EF4-FFF2-40B4-BE49-F238E27FC236}">
                  <a16:creationId xmlns:a16="http://schemas.microsoft.com/office/drawing/2014/main" id="{00000000-0008-0000-0800-0000032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12</xdr:col>
      <xdr:colOff>38100</xdr:colOff>
      <xdr:row>40</xdr:row>
      <xdr:rowOff>142875</xdr:rowOff>
    </xdr:from>
    <xdr:to>
      <xdr:col>13</xdr:col>
      <xdr:colOff>133350</xdr:colOff>
      <xdr:row>44</xdr:row>
      <xdr:rowOff>57150</xdr:rowOff>
    </xdr:to>
    <xdr:sp macro="" textlink="">
      <xdr:nvSpPr>
        <xdr:cNvPr id="10" name="Venstrepil 9">
          <a:extLst>
            <a:ext uri="{FF2B5EF4-FFF2-40B4-BE49-F238E27FC236}">
              <a16:creationId xmlns:a16="http://schemas.microsoft.com/office/drawing/2014/main" id="{00000000-0008-0000-0800-00000A000000}"/>
            </a:ext>
          </a:extLst>
        </xdr:cNvPr>
        <xdr:cNvSpPr/>
      </xdr:nvSpPr>
      <xdr:spPr>
        <a:xfrm>
          <a:off x="6181725" y="5781675"/>
          <a:ext cx="647700" cy="4000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9</xdr:col>
      <xdr:colOff>681643</xdr:colOff>
      <xdr:row>7</xdr:row>
      <xdr:rowOff>108065</xdr:rowOff>
    </xdr:from>
    <xdr:to>
      <xdr:col>11</xdr:col>
      <xdr:colOff>598516</xdr:colOff>
      <xdr:row>10</xdr:row>
      <xdr:rowOff>74814</xdr:rowOff>
    </xdr:to>
    <xdr:sp macro="" textlink="">
      <xdr:nvSpPr>
        <xdr:cNvPr id="5" name="Rektangel 4">
          <a:extLst>
            <a:ext uri="{FF2B5EF4-FFF2-40B4-BE49-F238E27FC236}">
              <a16:creationId xmlns:a16="http://schemas.microsoft.com/office/drawing/2014/main" id="{00000000-0008-0000-0800-000005000000}"/>
            </a:ext>
          </a:extLst>
        </xdr:cNvPr>
        <xdr:cNvSpPr/>
      </xdr:nvSpPr>
      <xdr:spPr>
        <a:xfrm>
          <a:off x="4771505" y="1213658"/>
          <a:ext cx="1338349" cy="473825"/>
        </a:xfrm>
        <a:prstGeom prst="rect">
          <a:avLst/>
        </a:prstGeom>
        <a:solidFill>
          <a:srgbClr val="FFFF00"/>
        </a:solidFill>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da-DK" sz="1100" b="0">
              <a:solidFill>
                <a:sysClr val="windowText" lastClr="000000"/>
              </a:solidFill>
            </a:rPr>
            <a:t>Blanketten </a:t>
          </a:r>
          <a:r>
            <a:rPr lang="da-DK" sz="1100" b="0" u="sng">
              <a:solidFill>
                <a:sysClr val="windowText" lastClr="000000"/>
              </a:solidFill>
            </a:rPr>
            <a:t>SKAL</a:t>
          </a:r>
          <a:r>
            <a:rPr lang="da-DK" sz="1100" b="0" u="none">
              <a:solidFill>
                <a:sysClr val="windowText" lastClr="000000"/>
              </a:solidFill>
            </a:rPr>
            <a:t> udfyldes elektronisk</a:t>
          </a:r>
          <a:endParaRPr lang="da-DK" sz="1100" b="0" u="sng">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regionsjaelland.dk/personale/min%20ans&#230;ttelse/blanketter/Documents/1%20Skabelon%20Basi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regionsjaelland.dk/personale/min%20ans&#230;ttelse/blanketter/Documents/Personaleblanket-till&#230;g%20til%20ans&#230;ttelsesbrev.xlt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Å2"/>
      <sheetName val="BLÅ"/>
      <sheetName val="GRÅ"/>
      <sheetName val=" område"/>
      <sheetName val="NSR"/>
      <sheetName val="SU"/>
      <sheetName val="HO"/>
      <sheetName val="NY"/>
      <sheetName val="Psyk"/>
      <sheetName val="SOC"/>
      <sheetName val="APO"/>
      <sheetName val="KS"/>
      <sheetName val="KØ"/>
      <sheetName val="KHR"/>
      <sheetName val="PRÆ"/>
      <sheetName val="PRIM"/>
      <sheetName val="IT"/>
      <sheetName val="LED"/>
      <sheetName val="RU"/>
      <sheetName val="KU"/>
      <sheetName val="PFI"/>
      <sheetName val="IKE"/>
      <sheetName val="RS"/>
    </sheetNames>
    <sheetDataSet>
      <sheetData sheetId="0"/>
      <sheetData sheetId="1"/>
      <sheetData sheetId="2"/>
      <sheetData sheetId="3">
        <row r="3">
          <cell r="B3" t="str">
            <v>khr-loen-team2@regionsjaelland.dk</v>
          </cell>
        </row>
        <row r="24">
          <cell r="A24" t="str">
            <v>Akutafdelingen - Køge</v>
          </cell>
          <cell r="B24" t="str">
            <v>Gynækologisk/Obstetrisk Afd. - Roskilde-ROGYOB</v>
          </cell>
        </row>
        <row r="25">
          <cell r="A25" t="str">
            <v>Anæstesiologisk Afdeling - Køge</v>
          </cell>
          <cell r="B25" t="str">
            <v>Af. for fød. 2 - Gyn og  Obs - Rosk.(VP)-ROGYOBAFF2</v>
          </cell>
        </row>
        <row r="26">
          <cell r="A26" t="str">
            <v>Anæstesiologisk Afdeling - Roskilde</v>
          </cell>
          <cell r="B26" t="str">
            <v>Afs for fød. 3 - Gyn og  Obs - Rosk.(VP)-ROGYOBAFF3</v>
          </cell>
        </row>
        <row r="27">
          <cell r="A27" t="str">
            <v>Billeddiagnostisk Afdeling - Rosk.-Køge</v>
          </cell>
          <cell r="B27" t="str">
            <v>Dagkirurgisk - Gyn/Obs - Roskilde-ROGYOBDAGK</v>
          </cell>
        </row>
        <row r="28">
          <cell r="A28" t="str">
            <v>Dermatologisk Afdeling - Roskilde</v>
          </cell>
          <cell r="B28" t="str">
            <v>Forskning - Gyn/Obs - Roskilde-ROGYOBFORS</v>
          </cell>
        </row>
        <row r="29">
          <cell r="A29" t="str">
            <v>Driftsafdelingen - Roskilde-Køge</v>
          </cell>
          <cell r="B29" t="str">
            <v>Fælles - Gyn/Obs - Roskilde-ROGYOBFÆLL</v>
          </cell>
        </row>
        <row r="30">
          <cell r="A30" t="str">
            <v>Generel - Roskilde/Køge</v>
          </cell>
          <cell r="B30" t="str">
            <v>Fælles3 - Gynæ. og  Obstet. - Rosk. (VP)-ROGYOBFÆL3</v>
          </cell>
        </row>
        <row r="31">
          <cell r="A31" t="str">
            <v>Gynækologisk/Obstetrisk Afd. - Roskilde</v>
          </cell>
          <cell r="B31" t="str">
            <v>Fødende FG - Gyn/Obs - Roskilde-ROGYOBFG</v>
          </cell>
        </row>
        <row r="32">
          <cell r="A32" t="str">
            <v>Hæmatologisk afdeling - Roskilde</v>
          </cell>
          <cell r="B32" t="str">
            <v>SP Fødende FG - Gyn/Obs - Roskilde-SPROGYOBFG</v>
          </cell>
        </row>
        <row r="33">
          <cell r="A33" t="str">
            <v>Kardiologisk Afdeling - Roskilde</v>
          </cell>
          <cell r="B33" t="str">
            <v>Gynækologi G76 - Gyn/Obs - Roskilde-ROGYOBG76</v>
          </cell>
        </row>
        <row r="34">
          <cell r="A34" t="str">
            <v>Kirurgisk Afdeling - Køge/Roskilde</v>
          </cell>
          <cell r="B34" t="str">
            <v>Instruk.jordemoder - Gyn/Obs - Roskilde-ROGYOBINJO</v>
          </cell>
        </row>
        <row r="35">
          <cell r="A35" t="str">
            <v>Klinisk Biokemisk Afdeling - SUH</v>
          </cell>
          <cell r="B35" t="str">
            <v>Lægesekretær - Gyn/Obs - Roskilde-ROGYOBLÆSE</v>
          </cell>
        </row>
        <row r="36">
          <cell r="A36" t="str">
            <v>Klinisk Fysiologisk/Nuklearmedicinsk Afd</v>
          </cell>
          <cell r="B36" t="str">
            <v>Svanger/barsel G73 - Gyn/Obs - Roskilde-ROGYOBG73</v>
          </cell>
        </row>
        <row r="37">
          <cell r="A37" t="str">
            <v>Klinisk Onkologisk Afdeling</v>
          </cell>
          <cell r="B37" t="str">
            <v>*</v>
          </cell>
        </row>
        <row r="38">
          <cell r="A38" t="str">
            <v>Medicinsk Afdeling - Køge</v>
          </cell>
          <cell r="B38" t="str">
            <v>*</v>
          </cell>
        </row>
        <row r="39">
          <cell r="A39" t="str">
            <v>Medicinsk Afdeling - Roskilde</v>
          </cell>
          <cell r="B39" t="str">
            <v>*</v>
          </cell>
        </row>
        <row r="40">
          <cell r="A40" t="str">
            <v>Neurologisk Afdeling - Roskilde</v>
          </cell>
          <cell r="B40" t="str">
            <v>*</v>
          </cell>
        </row>
        <row r="41">
          <cell r="A41" t="str">
            <v>Ortopædkirurgisk Afdeling - Køge</v>
          </cell>
          <cell r="B41" t="str">
            <v>*</v>
          </cell>
        </row>
        <row r="42">
          <cell r="A42" t="str">
            <v>Patologiafdelingen - Region Sjælland</v>
          </cell>
          <cell r="B42" t="str">
            <v>*</v>
          </cell>
        </row>
        <row r="43">
          <cell r="A43" t="str">
            <v>Plastikkirurgisk og Brystkirurgisk Afd.</v>
          </cell>
          <cell r="B43" t="str">
            <v>*</v>
          </cell>
        </row>
        <row r="44">
          <cell r="A44" t="str">
            <v>Pædiatrisk Afdeling - Roskilde</v>
          </cell>
          <cell r="B44" t="str">
            <v>*</v>
          </cell>
        </row>
        <row r="45">
          <cell r="A45" t="str">
            <v>Reumatologisk Afdeling - Rosk.-Køge</v>
          </cell>
          <cell r="B45" t="str">
            <v>*</v>
          </cell>
        </row>
        <row r="46">
          <cell r="A46" t="str">
            <v>Sekretariat - Sygehusled. - Rosk.-Køge</v>
          </cell>
          <cell r="B46" t="str">
            <v>*</v>
          </cell>
        </row>
        <row r="47">
          <cell r="A47" t="str">
            <v>Stab - Roskilde-Køge</v>
          </cell>
          <cell r="B47" t="str">
            <v>*</v>
          </cell>
        </row>
        <row r="48">
          <cell r="A48" t="str">
            <v>Urologisk Afdeling</v>
          </cell>
          <cell r="B48" t="str">
            <v>*</v>
          </cell>
        </row>
        <row r="49">
          <cell r="A49" t="str">
            <v>Øjenafdelingen</v>
          </cell>
          <cell r="B49" t="str">
            <v>*</v>
          </cell>
        </row>
        <row r="50">
          <cell r="A50" t="str">
            <v>Øre-Næse-Hals-Kæbekir. Afd. - Rosk./Køge</v>
          </cell>
          <cell r="B50" t="str">
            <v>*</v>
          </cell>
        </row>
        <row r="51">
          <cell r="A51" t="str">
            <v>*</v>
          </cell>
          <cell r="B51" t="str">
            <v>*</v>
          </cell>
        </row>
        <row r="52">
          <cell r="A52" t="str">
            <v>*</v>
          </cell>
          <cell r="B52" t="str">
            <v>*</v>
          </cell>
        </row>
        <row r="53">
          <cell r="A53" t="str">
            <v>*</v>
          </cell>
          <cell r="B53" t="str">
            <v>*</v>
          </cell>
        </row>
        <row r="54">
          <cell r="B54" t="str">
            <v>*</v>
          </cell>
        </row>
        <row r="55">
          <cell r="B55" t="str">
            <v>*</v>
          </cell>
        </row>
        <row r="56">
          <cell r="B56" t="str">
            <v>*</v>
          </cell>
        </row>
        <row r="57">
          <cell r="B57" t="str">
            <v>*</v>
          </cell>
        </row>
        <row r="58">
          <cell r="B58" t="str">
            <v>*</v>
          </cell>
        </row>
        <row r="59">
          <cell r="B59" t="str">
            <v>*</v>
          </cell>
        </row>
        <row r="60">
          <cell r="B60" t="str">
            <v>*</v>
          </cell>
        </row>
        <row r="61">
          <cell r="B61" t="str">
            <v>*</v>
          </cell>
        </row>
        <row r="62">
          <cell r="B62" t="str">
            <v>*</v>
          </cell>
        </row>
        <row r="63">
          <cell r="B63" t="str">
            <v>*</v>
          </cell>
        </row>
        <row r="64">
          <cell r="B64" t="str">
            <v>*</v>
          </cell>
        </row>
        <row r="65">
          <cell r="B65" t="str">
            <v>*</v>
          </cell>
        </row>
        <row r="66">
          <cell r="B66" t="str">
            <v>*</v>
          </cell>
        </row>
        <row r="67">
          <cell r="B67" t="str">
            <v>*</v>
          </cell>
        </row>
        <row r="68">
          <cell r="B68" t="str">
            <v>*</v>
          </cell>
        </row>
        <row r="69">
          <cell r="B69" t="str">
            <v>*</v>
          </cell>
        </row>
        <row r="70">
          <cell r="B70" t="str">
            <v>*</v>
          </cell>
        </row>
        <row r="71">
          <cell r="B71" t="str">
            <v>*</v>
          </cell>
        </row>
        <row r="72">
          <cell r="B72" t="str">
            <v>*</v>
          </cell>
        </row>
        <row r="73">
          <cell r="B73" t="str">
            <v>*</v>
          </cell>
        </row>
        <row r="74">
          <cell r="B74" t="str">
            <v>*</v>
          </cell>
        </row>
        <row r="75">
          <cell r="B75" t="str">
            <v>*</v>
          </cell>
        </row>
        <row r="76">
          <cell r="B7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område"/>
      <sheetName val="menu"/>
      <sheetName val="nyansættelse"/>
      <sheetName val="ændring"/>
      <sheetName val="fratrædelse"/>
      <sheetName val="orlov"/>
      <sheetName val="lønaftale"/>
      <sheetName val="stillinger"/>
      <sheetName val="Ark2"/>
      <sheetName val="VP"/>
      <sheetName val="TR FTR AMIR"/>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1. Reservelæge</v>
          </cell>
          <cell r="B2" t="str">
            <v>X</v>
          </cell>
          <cell r="C2" t="str">
            <v>nej</v>
          </cell>
        </row>
        <row r="3">
          <cell r="A3" t="str">
            <v>1. Reservelæge i hoveduddannelse</v>
          </cell>
          <cell r="B3" t="str">
            <v>x</v>
          </cell>
          <cell r="C3" t="str">
            <v>nej</v>
          </cell>
        </row>
        <row r="4">
          <cell r="A4" t="str">
            <v>Administrerende direktør</v>
          </cell>
          <cell r="B4">
            <v>0</v>
          </cell>
          <cell r="C4" t="str">
            <v>ja</v>
          </cell>
        </row>
        <row r="5">
          <cell r="A5" t="str">
            <v>Afdelingsbioanalytiker m. ledelsesansvar</v>
          </cell>
          <cell r="B5">
            <v>0</v>
          </cell>
          <cell r="C5" t="str">
            <v>ja</v>
          </cell>
        </row>
        <row r="6">
          <cell r="A6" t="str">
            <v>Afdelingsergoterapeut m. ledelsesansvar</v>
          </cell>
          <cell r="B6">
            <v>0</v>
          </cell>
          <cell r="C6" t="str">
            <v>ja</v>
          </cell>
        </row>
        <row r="7">
          <cell r="A7" t="str">
            <v>Afdelingsfysioterapeut m. ledelsesansvar</v>
          </cell>
          <cell r="B7">
            <v>0</v>
          </cell>
          <cell r="C7" t="str">
            <v>ja</v>
          </cell>
        </row>
        <row r="8">
          <cell r="A8" t="str">
            <v>Afdelingsledelsessekretær</v>
          </cell>
          <cell r="B8">
            <v>0</v>
          </cell>
          <cell r="C8" t="str">
            <v>nej</v>
          </cell>
        </row>
        <row r="9">
          <cell r="A9" t="str">
            <v>Afdelingsleder</v>
          </cell>
          <cell r="B9">
            <v>0</v>
          </cell>
          <cell r="C9" t="str">
            <v>ja</v>
          </cell>
        </row>
        <row r="10">
          <cell r="A10" t="str">
            <v>Afdelingslæge</v>
          </cell>
          <cell r="B10">
            <v>0</v>
          </cell>
          <cell r="C10" t="str">
            <v>nej</v>
          </cell>
        </row>
        <row r="11">
          <cell r="A11" t="str">
            <v>Afdelingslæge - centerchef</v>
          </cell>
          <cell r="B11">
            <v>0</v>
          </cell>
          <cell r="C11" t="str">
            <v>nej</v>
          </cell>
        </row>
        <row r="12">
          <cell r="A12" t="str">
            <v>Afdelingsradiograf</v>
          </cell>
          <cell r="B12">
            <v>0</v>
          </cell>
          <cell r="C12" t="str">
            <v>ja</v>
          </cell>
        </row>
        <row r="13">
          <cell r="A13" t="str">
            <v>Afdelingssygeplejerske</v>
          </cell>
          <cell r="B13">
            <v>0</v>
          </cell>
          <cell r="C13" t="str">
            <v>ja</v>
          </cell>
        </row>
        <row r="14">
          <cell r="A14" t="str">
            <v>Agronom</v>
          </cell>
          <cell r="B14">
            <v>0</v>
          </cell>
          <cell r="C14" t="str">
            <v>nej</v>
          </cell>
        </row>
        <row r="15">
          <cell r="A15" t="str">
            <v>Ambulancebehandler</v>
          </cell>
          <cell r="B15">
            <v>0</v>
          </cell>
          <cell r="C15" t="str">
            <v>nej</v>
          </cell>
        </row>
        <row r="16">
          <cell r="A16" t="str">
            <v>Ansvarlig fysiker</v>
          </cell>
          <cell r="B16">
            <v>0</v>
          </cell>
          <cell r="C16" t="str">
            <v>nej</v>
          </cell>
        </row>
        <row r="17">
          <cell r="A17" t="str">
            <v>Apoteker</v>
          </cell>
          <cell r="B17">
            <v>0</v>
          </cell>
          <cell r="C17" t="str">
            <v>ja</v>
          </cell>
        </row>
        <row r="18">
          <cell r="A18" t="str">
            <v>Apoteksmedhjælper</v>
          </cell>
          <cell r="B18">
            <v>0</v>
          </cell>
          <cell r="C18" t="str">
            <v>nej</v>
          </cell>
        </row>
        <row r="19">
          <cell r="A19" t="str">
            <v>Assistent</v>
          </cell>
          <cell r="B19">
            <v>0</v>
          </cell>
          <cell r="C19" t="str">
            <v>nej</v>
          </cell>
        </row>
        <row r="20">
          <cell r="A20" t="str">
            <v>Assisterende specialeansvarlig overlæge</v>
          </cell>
          <cell r="B20">
            <v>0</v>
          </cell>
          <cell r="C20" t="str">
            <v>nej</v>
          </cell>
        </row>
        <row r="21">
          <cell r="A21" t="str">
            <v>Audiologiassistent</v>
          </cell>
          <cell r="B21">
            <v>0</v>
          </cell>
          <cell r="C21" t="str">
            <v>nej</v>
          </cell>
        </row>
        <row r="22">
          <cell r="A22" t="str">
            <v>Audiologiassistentelev</v>
          </cell>
          <cell r="B22">
            <v>0</v>
          </cell>
          <cell r="C22" t="str">
            <v>nej</v>
          </cell>
        </row>
        <row r="23">
          <cell r="A23" t="str">
            <v>Audiologopæd</v>
          </cell>
          <cell r="B23">
            <v>0</v>
          </cell>
          <cell r="C23" t="str">
            <v>nej</v>
          </cell>
        </row>
        <row r="24">
          <cell r="A24" t="str">
            <v>Bachelor</v>
          </cell>
          <cell r="B24">
            <v>0</v>
          </cell>
          <cell r="C24" t="str">
            <v>nej</v>
          </cell>
        </row>
        <row r="25">
          <cell r="A25" t="str">
            <v>Bager</v>
          </cell>
          <cell r="B25">
            <v>0</v>
          </cell>
          <cell r="C25" t="str">
            <v>nej</v>
          </cell>
        </row>
        <row r="26">
          <cell r="A26" t="str">
            <v>Beskyttet beskæftigelse</v>
          </cell>
          <cell r="B26">
            <v>0</v>
          </cell>
          <cell r="C26" t="str">
            <v>nej</v>
          </cell>
        </row>
        <row r="27">
          <cell r="A27" t="str">
            <v>Beskæftigelsesvejleder</v>
          </cell>
          <cell r="B27">
            <v>0</v>
          </cell>
          <cell r="C27" t="str">
            <v>nej</v>
          </cell>
        </row>
        <row r="28">
          <cell r="A28" t="str">
            <v>Bibliotekar</v>
          </cell>
          <cell r="B28">
            <v>0</v>
          </cell>
          <cell r="C28" t="str">
            <v>nej</v>
          </cell>
        </row>
        <row r="29">
          <cell r="A29" t="str">
            <v>Bioanalytiker</v>
          </cell>
          <cell r="B29">
            <v>0</v>
          </cell>
          <cell r="C29" t="str">
            <v>nej</v>
          </cell>
        </row>
        <row r="30">
          <cell r="A30" t="str">
            <v>Bioanalytikerunderviser</v>
          </cell>
          <cell r="B30">
            <v>0</v>
          </cell>
          <cell r="C30" t="str">
            <v>nej</v>
          </cell>
        </row>
        <row r="31">
          <cell r="A31" t="str">
            <v>Biolog</v>
          </cell>
          <cell r="B31">
            <v>0</v>
          </cell>
          <cell r="C31" t="str">
            <v>nej</v>
          </cell>
        </row>
        <row r="32">
          <cell r="A32" t="str">
            <v>Blikkenslager</v>
          </cell>
          <cell r="B32">
            <v>0</v>
          </cell>
          <cell r="C32" t="str">
            <v>nej</v>
          </cell>
        </row>
        <row r="33">
          <cell r="A33" t="str">
            <v>Budget- og controllingchef</v>
          </cell>
          <cell r="B33">
            <v>0</v>
          </cell>
          <cell r="C33" t="str">
            <v>ja</v>
          </cell>
        </row>
        <row r="34">
          <cell r="A34" t="str">
            <v>Byggechef</v>
          </cell>
          <cell r="B34">
            <v>0</v>
          </cell>
          <cell r="C34" t="str">
            <v>ja</v>
          </cell>
        </row>
        <row r="35">
          <cell r="A35" t="str">
            <v>Byggeteknisk chef</v>
          </cell>
          <cell r="B35">
            <v>0</v>
          </cell>
          <cell r="C35" t="str">
            <v>ja</v>
          </cell>
        </row>
        <row r="36">
          <cell r="A36" t="str">
            <v>Bygnings- og driftschef</v>
          </cell>
          <cell r="B36">
            <v>0</v>
          </cell>
          <cell r="C36" t="str">
            <v>ja</v>
          </cell>
        </row>
        <row r="37">
          <cell r="A37" t="str">
            <v>Bygningskonstruktør</v>
          </cell>
          <cell r="B37">
            <v>0</v>
          </cell>
          <cell r="C37" t="str">
            <v>nej</v>
          </cell>
        </row>
        <row r="38">
          <cell r="A38" t="str">
            <v>Centerchef</v>
          </cell>
          <cell r="B38">
            <v>0</v>
          </cell>
          <cell r="C38" t="str">
            <v>ja</v>
          </cell>
        </row>
        <row r="39">
          <cell r="A39" t="str">
            <v>Centerdirektør</v>
          </cell>
          <cell r="B39">
            <v>0</v>
          </cell>
          <cell r="C39" t="str">
            <v>ja</v>
          </cell>
        </row>
        <row r="40">
          <cell r="A40" t="str">
            <v>Change Manager</v>
          </cell>
          <cell r="B40">
            <v>0</v>
          </cell>
          <cell r="C40" t="str">
            <v>nej</v>
          </cell>
        </row>
        <row r="41">
          <cell r="A41" t="str">
            <v>Chauffør</v>
          </cell>
          <cell r="B41">
            <v>0</v>
          </cell>
          <cell r="C41" t="str">
            <v>nej</v>
          </cell>
        </row>
        <row r="42">
          <cell r="A42" t="str">
            <v>Chef for HR og Uddannelse</v>
          </cell>
          <cell r="B42">
            <v>0</v>
          </cell>
          <cell r="C42" t="str">
            <v>ja</v>
          </cell>
        </row>
        <row r="43">
          <cell r="A43" t="str">
            <v>Chef for Indkøb og support</v>
          </cell>
          <cell r="B43">
            <v>0</v>
          </cell>
          <cell r="C43" t="str">
            <v>ja</v>
          </cell>
        </row>
        <row r="44">
          <cell r="A44" t="str">
            <v>Chef for Informatik og Patientservice</v>
          </cell>
          <cell r="B44">
            <v>0</v>
          </cell>
          <cell r="C44" t="str">
            <v>ja</v>
          </cell>
        </row>
        <row r="45">
          <cell r="A45" t="str">
            <v>Chef for Informationssikkerhed</v>
          </cell>
          <cell r="B45">
            <v>0</v>
          </cell>
          <cell r="C45" t="str">
            <v>ja</v>
          </cell>
        </row>
        <row r="46">
          <cell r="A46" t="str">
            <v>Chef for Intern Kontrolenhed</v>
          </cell>
          <cell r="B46">
            <v>0</v>
          </cell>
          <cell r="C46" t="str">
            <v>ja</v>
          </cell>
        </row>
        <row r="47">
          <cell r="A47" t="str">
            <v>Chef for Jura og forhandling</v>
          </cell>
          <cell r="B47">
            <v>0</v>
          </cell>
          <cell r="C47" t="str">
            <v>ja</v>
          </cell>
        </row>
        <row r="48">
          <cell r="A48" t="str">
            <v>Chef for KS Regionshus</v>
          </cell>
          <cell r="B48">
            <v>0</v>
          </cell>
          <cell r="C48" t="str">
            <v>ja</v>
          </cell>
        </row>
        <row r="49">
          <cell r="A49" t="str">
            <v>Chef for KU Sund</v>
          </cell>
          <cell r="B49">
            <v>0</v>
          </cell>
          <cell r="C49" t="str">
            <v>ja</v>
          </cell>
        </row>
        <row r="50">
          <cell r="A50" t="str">
            <v>Chef for Kvalitet og Målstyring</v>
          </cell>
          <cell r="B50">
            <v>0</v>
          </cell>
          <cell r="C50" t="str">
            <v>ja</v>
          </cell>
        </row>
        <row r="51">
          <cell r="A51" t="str">
            <v>Chef for Løn og personale</v>
          </cell>
          <cell r="B51">
            <v>0</v>
          </cell>
          <cell r="C51" t="str">
            <v>ja</v>
          </cell>
        </row>
        <row r="52">
          <cell r="A52" t="str">
            <v>Chef for Medicoteknik</v>
          </cell>
          <cell r="B52">
            <v>0</v>
          </cell>
          <cell r="C52" t="str">
            <v>ja</v>
          </cell>
        </row>
        <row r="53">
          <cell r="A53" t="str">
            <v>Chef for Regnskabsservice</v>
          </cell>
          <cell r="B53">
            <v>0</v>
          </cell>
          <cell r="C53" t="str">
            <v>ja</v>
          </cell>
        </row>
        <row r="54">
          <cell r="A54" t="str">
            <v>Chef for Strategi og Plan</v>
          </cell>
          <cell r="B54">
            <v>0</v>
          </cell>
          <cell r="C54" t="str">
            <v>ja</v>
          </cell>
        </row>
        <row r="55">
          <cell r="A55" t="str">
            <v>Chef for Teknik</v>
          </cell>
          <cell r="B55">
            <v>0</v>
          </cell>
          <cell r="C55" t="str">
            <v>ja</v>
          </cell>
        </row>
        <row r="56">
          <cell r="A56" t="str">
            <v>Chef for Udbud</v>
          </cell>
          <cell r="B56">
            <v>0</v>
          </cell>
          <cell r="C56" t="str">
            <v>ja</v>
          </cell>
        </row>
        <row r="57">
          <cell r="A57" t="str">
            <v>Chef for Uddannelse og kompetence</v>
          </cell>
          <cell r="B57">
            <v>0</v>
          </cell>
          <cell r="C57" t="str">
            <v>ja</v>
          </cell>
        </row>
        <row r="58">
          <cell r="A58" t="str">
            <v>Chef Økonomi og Analyse</v>
          </cell>
          <cell r="B58">
            <v>0</v>
          </cell>
          <cell r="C58" t="str">
            <v>ja</v>
          </cell>
        </row>
        <row r="59">
          <cell r="A59" t="str">
            <v>Cheffysiker</v>
          </cell>
          <cell r="B59">
            <v>0</v>
          </cell>
          <cell r="C59" t="str">
            <v>ja</v>
          </cell>
        </row>
        <row r="60">
          <cell r="A60" t="str">
            <v>Chefkonsulent</v>
          </cell>
          <cell r="B60">
            <v>0</v>
          </cell>
          <cell r="C60" t="str">
            <v>nej</v>
          </cell>
        </row>
        <row r="61">
          <cell r="A61" t="str">
            <v>Chefkonsulent (læge)</v>
          </cell>
          <cell r="B61">
            <v>0</v>
          </cell>
          <cell r="C61" t="str">
            <v>nej</v>
          </cell>
        </row>
        <row r="62">
          <cell r="A62" t="str">
            <v>Chefsekretær</v>
          </cell>
          <cell r="B62">
            <v>0</v>
          </cell>
          <cell r="C62" t="str">
            <v>nej</v>
          </cell>
        </row>
        <row r="63">
          <cell r="A63" t="str">
            <v>Chefsekretær/uddannelsesleder</v>
          </cell>
          <cell r="B63">
            <v>0</v>
          </cell>
          <cell r="C63" t="str">
            <v>ja</v>
          </cell>
        </row>
        <row r="64">
          <cell r="A64" t="str">
            <v>Configuration Manager</v>
          </cell>
          <cell r="B64">
            <v>0</v>
          </cell>
          <cell r="C64" t="str">
            <v>nej</v>
          </cell>
        </row>
        <row r="65">
          <cell r="A65" t="str">
            <v>Continuity Manager</v>
          </cell>
          <cell r="B65">
            <v>0</v>
          </cell>
          <cell r="C65" t="str">
            <v>nej</v>
          </cell>
        </row>
        <row r="66">
          <cell r="A66" t="str">
            <v>Daglig leder</v>
          </cell>
          <cell r="B66">
            <v>0</v>
          </cell>
          <cell r="C66" t="str">
            <v>ja</v>
          </cell>
        </row>
        <row r="67">
          <cell r="A67" t="str">
            <v>Data- og analysechef</v>
          </cell>
          <cell r="B67">
            <v>0</v>
          </cell>
          <cell r="C67" t="str">
            <v>ja</v>
          </cell>
        </row>
        <row r="68">
          <cell r="A68" t="str">
            <v>Data- og planlægningschef</v>
          </cell>
          <cell r="B68">
            <v>0</v>
          </cell>
          <cell r="C68" t="str">
            <v>ja</v>
          </cell>
        </row>
        <row r="69">
          <cell r="A69" t="str">
            <v>Datafagtekniker</v>
          </cell>
          <cell r="B69">
            <v>0</v>
          </cell>
          <cell r="C69" t="str">
            <v>nej</v>
          </cell>
        </row>
        <row r="70">
          <cell r="A70" t="str">
            <v>Depotmedarbejder</v>
          </cell>
          <cell r="B70">
            <v>0</v>
          </cell>
          <cell r="C70" t="str">
            <v>nej</v>
          </cell>
        </row>
        <row r="71">
          <cell r="A71" t="str">
            <v>Diakon</v>
          </cell>
          <cell r="B71">
            <v>0</v>
          </cell>
          <cell r="C71" t="str">
            <v>nej</v>
          </cell>
        </row>
        <row r="72">
          <cell r="A72" t="str">
            <v>Direktør for Det nære sundhedsvæsen</v>
          </cell>
          <cell r="B72">
            <v>0</v>
          </cell>
          <cell r="C72" t="str">
            <v>ja</v>
          </cell>
        </row>
        <row r="73">
          <cell r="A73" t="str">
            <v>Diverse undervisere</v>
          </cell>
          <cell r="B73">
            <v>0</v>
          </cell>
          <cell r="C73" t="str">
            <v>nej</v>
          </cell>
        </row>
        <row r="74">
          <cell r="A74" t="str">
            <v>Diverse, ej fast løn</v>
          </cell>
          <cell r="B74">
            <v>0</v>
          </cell>
          <cell r="C74" t="str">
            <v>nej</v>
          </cell>
        </row>
        <row r="75">
          <cell r="A75" t="str">
            <v>Diverse, ej fast løn (arbejdsskade)</v>
          </cell>
          <cell r="B75">
            <v>0</v>
          </cell>
          <cell r="C75" t="str">
            <v>nej</v>
          </cell>
        </row>
        <row r="76">
          <cell r="A76" t="str">
            <v>Diverse, ej fast løn (forsikringer)</v>
          </cell>
          <cell r="B76">
            <v>0</v>
          </cell>
          <cell r="C76" t="str">
            <v>nej</v>
          </cell>
        </row>
        <row r="77">
          <cell r="A77" t="str">
            <v>Diætist</v>
          </cell>
          <cell r="B77">
            <v>0</v>
          </cell>
          <cell r="C77" t="str">
            <v>nej</v>
          </cell>
        </row>
        <row r="78">
          <cell r="A78" t="str">
            <v>DRG-Controller</v>
          </cell>
          <cell r="B78">
            <v>0</v>
          </cell>
          <cell r="C78" t="str">
            <v>nej</v>
          </cell>
        </row>
        <row r="79">
          <cell r="A79" t="str">
            <v>Drifts- og sekretariatschef</v>
          </cell>
          <cell r="B79">
            <v>0</v>
          </cell>
          <cell r="C79" t="str">
            <v>ja</v>
          </cell>
        </row>
        <row r="80">
          <cell r="A80" t="str">
            <v>Driftschef</v>
          </cell>
          <cell r="B80">
            <v>0</v>
          </cell>
          <cell r="C80" t="str">
            <v>ja</v>
          </cell>
        </row>
        <row r="81">
          <cell r="A81" t="str">
            <v>Driftsleder</v>
          </cell>
          <cell r="B81">
            <v>0</v>
          </cell>
          <cell r="C81" t="str">
            <v>ja</v>
          </cell>
        </row>
        <row r="82">
          <cell r="A82" t="str">
            <v>Driftstekniker</v>
          </cell>
          <cell r="B82">
            <v>0</v>
          </cell>
          <cell r="C82" t="str">
            <v>nej</v>
          </cell>
        </row>
        <row r="83">
          <cell r="A83" t="str">
            <v>Efterindtægt</v>
          </cell>
          <cell r="B83">
            <v>0</v>
          </cell>
          <cell r="C83" t="str">
            <v>nej</v>
          </cell>
        </row>
        <row r="84">
          <cell r="A84" t="str">
            <v>EGU-elev</v>
          </cell>
          <cell r="B84">
            <v>0</v>
          </cell>
          <cell r="C84" t="str">
            <v>nej</v>
          </cell>
        </row>
        <row r="85">
          <cell r="A85" t="str">
            <v>Ejendomsservicetekniker</v>
          </cell>
          <cell r="B85">
            <v>0</v>
          </cell>
          <cell r="C85" t="str">
            <v>nej</v>
          </cell>
        </row>
        <row r="86">
          <cell r="A86" t="str">
            <v>Ejendomsserviceteknikerelev</v>
          </cell>
          <cell r="B86">
            <v>0</v>
          </cell>
          <cell r="C86" t="str">
            <v>nej</v>
          </cell>
        </row>
        <row r="87">
          <cell r="A87" t="str">
            <v>Elektriker</v>
          </cell>
          <cell r="B87">
            <v>0</v>
          </cell>
          <cell r="C87" t="str">
            <v>nej</v>
          </cell>
        </row>
        <row r="88">
          <cell r="A88" t="str">
            <v>Elektrikerelev</v>
          </cell>
          <cell r="B88">
            <v>0</v>
          </cell>
          <cell r="C88" t="str">
            <v>nej</v>
          </cell>
        </row>
        <row r="89">
          <cell r="A89" t="str">
            <v>Elektronikmekaniker</v>
          </cell>
          <cell r="B89">
            <v>0</v>
          </cell>
          <cell r="C89" t="str">
            <v>nej</v>
          </cell>
        </row>
        <row r="90">
          <cell r="A90" t="str">
            <v>Elektroniktekniker</v>
          </cell>
          <cell r="B90">
            <v>0</v>
          </cell>
          <cell r="C90" t="str">
            <v>nej</v>
          </cell>
        </row>
        <row r="91">
          <cell r="A91" t="str">
            <v>Enhedschef</v>
          </cell>
          <cell r="B91" t="str">
            <v>y</v>
          </cell>
          <cell r="C91" t="str">
            <v>ja</v>
          </cell>
        </row>
        <row r="92">
          <cell r="A92" t="str">
            <v>Enhedsleder</v>
          </cell>
          <cell r="B92">
            <v>0</v>
          </cell>
          <cell r="C92" t="str">
            <v>ja</v>
          </cell>
        </row>
        <row r="93">
          <cell r="A93" t="str">
            <v>Ergoterapeut</v>
          </cell>
          <cell r="B93">
            <v>0</v>
          </cell>
          <cell r="C93" t="str">
            <v>nej</v>
          </cell>
        </row>
        <row r="94">
          <cell r="A94" t="str">
            <v>Erhvervsuddannet serviceassistent</v>
          </cell>
          <cell r="B94" t="str">
            <v>y</v>
          </cell>
          <cell r="C94" t="str">
            <v>nej</v>
          </cell>
        </row>
        <row r="95">
          <cell r="A95" t="str">
            <v>Ernæringsassistent</v>
          </cell>
          <cell r="B95">
            <v>0</v>
          </cell>
          <cell r="C95" t="str">
            <v>nej</v>
          </cell>
        </row>
        <row r="96">
          <cell r="A96" t="str">
            <v>Ernæringsassistentelev</v>
          </cell>
          <cell r="B96">
            <v>0</v>
          </cell>
          <cell r="C96" t="str">
            <v>nej</v>
          </cell>
        </row>
        <row r="97">
          <cell r="A97" t="str">
            <v>Faglig leder</v>
          </cell>
          <cell r="B97">
            <v>0</v>
          </cell>
          <cell r="C97" t="str">
            <v>nej</v>
          </cell>
        </row>
        <row r="98">
          <cell r="A98" t="str">
            <v>Faglærer</v>
          </cell>
          <cell r="B98">
            <v>0</v>
          </cell>
          <cell r="C98" t="str">
            <v>nej</v>
          </cell>
        </row>
        <row r="99">
          <cell r="A99" t="str">
            <v>Farmaceut</v>
          </cell>
          <cell r="B99">
            <v>0</v>
          </cell>
          <cell r="C99" t="str">
            <v>nej</v>
          </cell>
        </row>
        <row r="100">
          <cell r="A100" t="str">
            <v>Farmaceutisk Chef</v>
          </cell>
          <cell r="B100">
            <v>0</v>
          </cell>
          <cell r="C100" t="str">
            <v>ja</v>
          </cell>
        </row>
        <row r="101">
          <cell r="A101" t="str">
            <v>Farmakonom</v>
          </cell>
          <cell r="B101">
            <v>0</v>
          </cell>
          <cell r="C101" t="str">
            <v>nej</v>
          </cell>
        </row>
        <row r="102">
          <cell r="A102" t="str">
            <v>Finans- og analysechef</v>
          </cell>
          <cell r="B102">
            <v>0</v>
          </cell>
          <cell r="C102" t="str">
            <v>ja</v>
          </cell>
        </row>
        <row r="103">
          <cell r="A103" t="str">
            <v>Finans- og regnskabschef</v>
          </cell>
          <cell r="B103">
            <v>0</v>
          </cell>
          <cell r="C103" t="str">
            <v>ja</v>
          </cell>
        </row>
        <row r="104">
          <cell r="A104" t="str">
            <v>Fodterapeut</v>
          </cell>
          <cell r="B104">
            <v>0</v>
          </cell>
          <cell r="C104" t="str">
            <v>nej</v>
          </cell>
        </row>
        <row r="105">
          <cell r="A105" t="str">
            <v>Forbedringschef</v>
          </cell>
          <cell r="B105">
            <v>0</v>
          </cell>
          <cell r="C105" t="str">
            <v>ja</v>
          </cell>
        </row>
        <row r="106">
          <cell r="A106" t="str">
            <v>Forsker (ikke læge)</v>
          </cell>
          <cell r="B106">
            <v>0</v>
          </cell>
          <cell r="C106" t="str">
            <v>nej</v>
          </cell>
        </row>
        <row r="107">
          <cell r="A107" t="str">
            <v>Forsknings- og innovationschef</v>
          </cell>
          <cell r="B107">
            <v>0</v>
          </cell>
          <cell r="C107" t="str">
            <v>ja</v>
          </cell>
        </row>
        <row r="108">
          <cell r="A108" t="str">
            <v>Forskningsassistent (ikke læge)</v>
          </cell>
          <cell r="B108">
            <v>0</v>
          </cell>
          <cell r="C108" t="str">
            <v>nej</v>
          </cell>
        </row>
        <row r="109">
          <cell r="A109" t="str">
            <v>Forskningsassistent (læge)</v>
          </cell>
          <cell r="B109">
            <v>0</v>
          </cell>
          <cell r="C109" t="str">
            <v>nej</v>
          </cell>
        </row>
        <row r="110">
          <cell r="A110" t="str">
            <v>Forskningskonsulent</v>
          </cell>
          <cell r="B110">
            <v>0</v>
          </cell>
          <cell r="C110" t="str">
            <v>nej</v>
          </cell>
        </row>
        <row r="111">
          <cell r="A111" t="str">
            <v>Forskningskoordinator</v>
          </cell>
          <cell r="B111">
            <v>0</v>
          </cell>
          <cell r="C111" t="str">
            <v>nej</v>
          </cell>
        </row>
        <row r="112">
          <cell r="A112" t="str">
            <v>Forskningsleder</v>
          </cell>
          <cell r="B112">
            <v>0</v>
          </cell>
          <cell r="C112" t="str">
            <v>nej</v>
          </cell>
        </row>
        <row r="113">
          <cell r="A113" t="str">
            <v>Forskningslektor</v>
          </cell>
          <cell r="B113">
            <v>0</v>
          </cell>
          <cell r="C113" t="str">
            <v>nej</v>
          </cell>
        </row>
        <row r="114">
          <cell r="A114" t="str">
            <v>Forskningsmedarbejder (ikke-læge)</v>
          </cell>
          <cell r="B114">
            <v>0</v>
          </cell>
          <cell r="C114" t="str">
            <v>nej</v>
          </cell>
        </row>
        <row r="115">
          <cell r="A115" t="str">
            <v>Forskningsmedarbejder (læge)</v>
          </cell>
          <cell r="B115">
            <v>0</v>
          </cell>
          <cell r="C115" t="str">
            <v>nej</v>
          </cell>
        </row>
        <row r="116">
          <cell r="A116" t="str">
            <v>Forskningsreservelæge</v>
          </cell>
          <cell r="B116">
            <v>0</v>
          </cell>
          <cell r="C116" t="str">
            <v>nej</v>
          </cell>
        </row>
        <row r="117">
          <cell r="A117" t="str">
            <v>Forskningssekretær</v>
          </cell>
          <cell r="B117">
            <v>0</v>
          </cell>
          <cell r="C117" t="str">
            <v>nej</v>
          </cell>
        </row>
        <row r="118">
          <cell r="A118" t="str">
            <v>Forskningssygeplejerske</v>
          </cell>
          <cell r="B118">
            <v>0</v>
          </cell>
          <cell r="C118" t="str">
            <v>nej</v>
          </cell>
        </row>
        <row r="119">
          <cell r="A119" t="str">
            <v>Forstander</v>
          </cell>
          <cell r="B119">
            <v>0</v>
          </cell>
          <cell r="C119" t="str">
            <v>ja</v>
          </cell>
        </row>
        <row r="120">
          <cell r="A120" t="str">
            <v>Funktionschef</v>
          </cell>
          <cell r="B120">
            <v>0</v>
          </cell>
          <cell r="C120" t="str">
            <v>ja</v>
          </cell>
        </row>
        <row r="121">
          <cell r="A121" t="str">
            <v>Funktionsleder</v>
          </cell>
          <cell r="B121">
            <v>0</v>
          </cell>
          <cell r="C121" t="str">
            <v>ja</v>
          </cell>
        </row>
        <row r="122">
          <cell r="A122" t="str">
            <v>Fysiker</v>
          </cell>
          <cell r="B122">
            <v>0</v>
          </cell>
          <cell r="C122" t="str">
            <v>nej</v>
          </cell>
        </row>
        <row r="123">
          <cell r="A123" t="str">
            <v>Fysioterapeut</v>
          </cell>
          <cell r="B123">
            <v>0</v>
          </cell>
          <cell r="C123" t="str">
            <v>nej</v>
          </cell>
        </row>
        <row r="124">
          <cell r="A124" t="str">
            <v>Gartner</v>
          </cell>
          <cell r="B124">
            <v>0</v>
          </cell>
          <cell r="C124" t="str">
            <v>nej</v>
          </cell>
        </row>
        <row r="125">
          <cell r="A125" t="str">
            <v>Gartnerelev</v>
          </cell>
          <cell r="B125">
            <v>0</v>
          </cell>
          <cell r="C125" t="str">
            <v>nej</v>
          </cell>
        </row>
        <row r="126">
          <cell r="A126" t="str">
            <v>GIS-medarbejder</v>
          </cell>
          <cell r="B126">
            <v>0</v>
          </cell>
          <cell r="C126" t="str">
            <v>nej</v>
          </cell>
        </row>
        <row r="127">
          <cell r="A127" t="str">
            <v>Grafiker</v>
          </cell>
          <cell r="B127">
            <v>0</v>
          </cell>
          <cell r="C127" t="str">
            <v>nej</v>
          </cell>
        </row>
        <row r="128">
          <cell r="A128" t="str">
            <v>Honorarlønnet</v>
          </cell>
          <cell r="B128">
            <v>0</v>
          </cell>
          <cell r="C128" t="str">
            <v>nej</v>
          </cell>
        </row>
        <row r="129">
          <cell r="A129" t="str">
            <v>HR chef</v>
          </cell>
          <cell r="B129">
            <v>0</v>
          </cell>
          <cell r="C129" t="str">
            <v>ja</v>
          </cell>
        </row>
        <row r="130">
          <cell r="A130" t="str">
            <v>HR direktør</v>
          </cell>
          <cell r="B130">
            <v>0</v>
          </cell>
          <cell r="C130" t="str">
            <v>ja</v>
          </cell>
        </row>
        <row r="131">
          <cell r="A131" t="str">
            <v>HR konsulent</v>
          </cell>
          <cell r="B131">
            <v>0</v>
          </cell>
          <cell r="C131" t="str">
            <v>nej</v>
          </cell>
        </row>
        <row r="132">
          <cell r="A132" t="str">
            <v>HR Lønkonsulent</v>
          </cell>
          <cell r="B132">
            <v>0</v>
          </cell>
          <cell r="C132" t="str">
            <v>nej</v>
          </cell>
        </row>
        <row r="133">
          <cell r="A133" t="str">
            <v>HR udviklingschef</v>
          </cell>
          <cell r="B133">
            <v>0</v>
          </cell>
          <cell r="C133" t="str">
            <v>ja</v>
          </cell>
        </row>
        <row r="134">
          <cell r="A134" t="str">
            <v>Husassistent</v>
          </cell>
          <cell r="B134">
            <v>0</v>
          </cell>
          <cell r="C134" t="str">
            <v>nej</v>
          </cell>
        </row>
        <row r="135">
          <cell r="A135" t="str">
            <v>Husholdningsleder</v>
          </cell>
          <cell r="B135">
            <v>0</v>
          </cell>
          <cell r="C135" t="str">
            <v>nej</v>
          </cell>
        </row>
        <row r="136">
          <cell r="A136" t="str">
            <v>Håndværker</v>
          </cell>
          <cell r="B136">
            <v>0</v>
          </cell>
          <cell r="C136" t="str">
            <v>nej</v>
          </cell>
        </row>
        <row r="137">
          <cell r="A137" t="str">
            <v>IGU - Uuddannet personale</v>
          </cell>
          <cell r="B137">
            <v>0</v>
          </cell>
          <cell r="C137" t="str">
            <v>nej</v>
          </cell>
        </row>
        <row r="138">
          <cell r="A138" t="str">
            <v>Ikke-uddannet lægesekretær</v>
          </cell>
          <cell r="B138">
            <v>0</v>
          </cell>
          <cell r="C138" t="str">
            <v>nej</v>
          </cell>
        </row>
        <row r="139">
          <cell r="A139" t="str">
            <v>Indkøbschef</v>
          </cell>
          <cell r="B139">
            <v>0</v>
          </cell>
          <cell r="C139" t="str">
            <v>ja</v>
          </cell>
        </row>
        <row r="140">
          <cell r="A140" t="str">
            <v>Indkøbskonsulent</v>
          </cell>
          <cell r="B140">
            <v>0</v>
          </cell>
          <cell r="C140" t="str">
            <v>nej</v>
          </cell>
        </row>
        <row r="141">
          <cell r="A141" t="str">
            <v>Ingeniør</v>
          </cell>
          <cell r="B141">
            <v>0</v>
          </cell>
          <cell r="C141" t="str">
            <v>nej</v>
          </cell>
        </row>
        <row r="142">
          <cell r="A142" t="str">
            <v>Innovationskonsulent</v>
          </cell>
          <cell r="B142">
            <v>0</v>
          </cell>
          <cell r="C142" t="str">
            <v>nej</v>
          </cell>
        </row>
        <row r="143">
          <cell r="A143" t="str">
            <v>Instruktionsjordemoder</v>
          </cell>
          <cell r="B143">
            <v>0</v>
          </cell>
          <cell r="C143" t="str">
            <v>nej</v>
          </cell>
        </row>
        <row r="144">
          <cell r="A144" t="str">
            <v>IT chef</v>
          </cell>
          <cell r="B144">
            <v>0</v>
          </cell>
          <cell r="C144" t="str">
            <v>ja</v>
          </cell>
        </row>
        <row r="145">
          <cell r="A145" t="str">
            <v>IT direktør</v>
          </cell>
          <cell r="B145">
            <v>0</v>
          </cell>
          <cell r="C145" t="str">
            <v>ja</v>
          </cell>
        </row>
        <row r="146">
          <cell r="A146" t="str">
            <v>IT elev</v>
          </cell>
          <cell r="B146">
            <v>0</v>
          </cell>
          <cell r="C146" t="str">
            <v>nej</v>
          </cell>
        </row>
        <row r="147">
          <cell r="A147" t="str">
            <v>IT medarbejder</v>
          </cell>
          <cell r="B147">
            <v>0</v>
          </cell>
          <cell r="C147" t="str">
            <v>nej</v>
          </cell>
        </row>
        <row r="148">
          <cell r="A148" t="str">
            <v>IT sikkerhedschef</v>
          </cell>
          <cell r="B148">
            <v>0</v>
          </cell>
          <cell r="C148" t="str">
            <v>nej</v>
          </cell>
        </row>
        <row r="149">
          <cell r="A149" t="str">
            <v>Jordemoder</v>
          </cell>
          <cell r="B149">
            <v>0</v>
          </cell>
          <cell r="C149" t="str">
            <v>nej</v>
          </cell>
        </row>
        <row r="150">
          <cell r="A150" t="str">
            <v>Jordemoderleder</v>
          </cell>
          <cell r="B150">
            <v>0</v>
          </cell>
          <cell r="C150" t="str">
            <v>ja</v>
          </cell>
        </row>
        <row r="151">
          <cell r="A151" t="str">
            <v>Journalist</v>
          </cell>
          <cell r="B151">
            <v>0</v>
          </cell>
          <cell r="C151" t="str">
            <v>nej</v>
          </cell>
        </row>
        <row r="152">
          <cell r="A152" t="str">
            <v>Journalistpraktikant</v>
          </cell>
          <cell r="B152">
            <v>0</v>
          </cell>
          <cell r="C152" t="str">
            <v>nej</v>
          </cell>
        </row>
        <row r="153">
          <cell r="A153" t="str">
            <v>Jurist</v>
          </cell>
          <cell r="B153">
            <v>0</v>
          </cell>
          <cell r="C153" t="str">
            <v>nej</v>
          </cell>
        </row>
        <row r="154">
          <cell r="A154" t="str">
            <v>Kantinechef</v>
          </cell>
          <cell r="B154">
            <v>0</v>
          </cell>
          <cell r="C154" t="str">
            <v>ja</v>
          </cell>
        </row>
        <row r="155">
          <cell r="A155" t="str">
            <v>Kedelpasser</v>
          </cell>
          <cell r="B155">
            <v>0</v>
          </cell>
          <cell r="C155" t="str">
            <v>nej</v>
          </cell>
        </row>
        <row r="156">
          <cell r="A156" t="str">
            <v>Kemiker</v>
          </cell>
          <cell r="B156">
            <v>0</v>
          </cell>
          <cell r="C156" t="str">
            <v>nej</v>
          </cell>
        </row>
        <row r="157">
          <cell r="A157" t="str">
            <v>Kiropraktor</v>
          </cell>
          <cell r="B157">
            <v>0</v>
          </cell>
          <cell r="C157" t="str">
            <v>nej</v>
          </cell>
        </row>
        <row r="158">
          <cell r="A158" t="str">
            <v>Kl. uddannelsesansvarlig sygeplejerske</v>
          </cell>
          <cell r="B158">
            <v>0</v>
          </cell>
          <cell r="C158" t="str">
            <v>nej</v>
          </cell>
        </row>
        <row r="159">
          <cell r="A159" t="str">
            <v>Klinisk assistent</v>
          </cell>
          <cell r="B159">
            <v>0</v>
          </cell>
          <cell r="C159" t="str">
            <v>nej</v>
          </cell>
        </row>
        <row r="160">
          <cell r="A160" t="str">
            <v>Klinisk funktionschef</v>
          </cell>
          <cell r="B160">
            <v>0</v>
          </cell>
          <cell r="C160" t="str">
            <v>ja</v>
          </cell>
        </row>
        <row r="161">
          <cell r="A161" t="str">
            <v>Klinisk jordemoderspecialist</v>
          </cell>
          <cell r="B161">
            <v>0</v>
          </cell>
          <cell r="C161" t="str">
            <v>nej</v>
          </cell>
        </row>
        <row r="162">
          <cell r="A162" t="str">
            <v>Klinisk jordemodersupervisor</v>
          </cell>
          <cell r="B162">
            <v>0</v>
          </cell>
          <cell r="C162" t="str">
            <v>nej</v>
          </cell>
        </row>
        <row r="163">
          <cell r="A163" t="str">
            <v>Klinisk professor</v>
          </cell>
          <cell r="B163">
            <v>0</v>
          </cell>
          <cell r="C163" t="str">
            <v>ja</v>
          </cell>
        </row>
        <row r="164">
          <cell r="A164" t="str">
            <v>Klinisk sygeplejespecialist</v>
          </cell>
          <cell r="B164">
            <v>0</v>
          </cell>
          <cell r="C164" t="str">
            <v>nej</v>
          </cell>
        </row>
        <row r="165">
          <cell r="A165" t="str">
            <v>Klinisk sygeplejespecialist/lektor</v>
          </cell>
          <cell r="B165">
            <v>0</v>
          </cell>
          <cell r="C165" t="str">
            <v>nej</v>
          </cell>
        </row>
        <row r="166">
          <cell r="A166" t="str">
            <v>Klinisk udviklingssygeplejerske</v>
          </cell>
          <cell r="B166">
            <v>0</v>
          </cell>
          <cell r="C166" t="str">
            <v>nej</v>
          </cell>
        </row>
        <row r="167">
          <cell r="A167" t="str">
            <v>Klinisk udviklingsterapeut</v>
          </cell>
          <cell r="B167">
            <v>0</v>
          </cell>
          <cell r="C167" t="str">
            <v>nej</v>
          </cell>
        </row>
        <row r="168">
          <cell r="A168" t="str">
            <v>Klinisk underviser</v>
          </cell>
          <cell r="B168">
            <v>0</v>
          </cell>
          <cell r="C168" t="str">
            <v>nej</v>
          </cell>
        </row>
        <row r="169">
          <cell r="A169" t="str">
            <v>Kok</v>
          </cell>
          <cell r="B169">
            <v>0</v>
          </cell>
          <cell r="C169" t="str">
            <v>nej</v>
          </cell>
        </row>
        <row r="170">
          <cell r="A170" t="str">
            <v>Kommunikationschef</v>
          </cell>
          <cell r="B170">
            <v>0</v>
          </cell>
          <cell r="C170" t="str">
            <v>ja</v>
          </cell>
        </row>
        <row r="171">
          <cell r="A171" t="str">
            <v>Kommunikationskonsulent</v>
          </cell>
          <cell r="B171">
            <v>0</v>
          </cell>
          <cell r="C171" t="str">
            <v>nej</v>
          </cell>
        </row>
        <row r="172">
          <cell r="A172" t="str">
            <v>Kommunikationsmedarbejder</v>
          </cell>
          <cell r="B172">
            <v>0</v>
          </cell>
          <cell r="C172" t="str">
            <v>nej</v>
          </cell>
        </row>
        <row r="173">
          <cell r="A173" t="str">
            <v>Koncernbudgetchef</v>
          </cell>
          <cell r="B173">
            <v>0</v>
          </cell>
          <cell r="C173" t="str">
            <v>ja</v>
          </cell>
        </row>
        <row r="174">
          <cell r="A174" t="str">
            <v>Koncerndirektør</v>
          </cell>
          <cell r="B174">
            <v>0</v>
          </cell>
          <cell r="C174" t="str">
            <v>ja</v>
          </cell>
        </row>
        <row r="175">
          <cell r="A175" t="str">
            <v>Koncernsekretariatschef</v>
          </cell>
          <cell r="B175">
            <v>0</v>
          </cell>
          <cell r="C175" t="str">
            <v>ja</v>
          </cell>
        </row>
        <row r="176">
          <cell r="A176" t="str">
            <v>Koncernøkonomichef</v>
          </cell>
          <cell r="B176">
            <v>0</v>
          </cell>
          <cell r="C176" t="str">
            <v>ja</v>
          </cell>
        </row>
        <row r="177">
          <cell r="A177" t="str">
            <v>Konsulent</v>
          </cell>
          <cell r="B177">
            <v>0</v>
          </cell>
          <cell r="C177" t="str">
            <v>nej</v>
          </cell>
        </row>
        <row r="178">
          <cell r="A178" t="str">
            <v>Konsulent (læge)</v>
          </cell>
          <cell r="B178">
            <v>0</v>
          </cell>
          <cell r="C178" t="str">
            <v>nej</v>
          </cell>
        </row>
        <row r="179">
          <cell r="A179" t="str">
            <v>Kontorassistent</v>
          </cell>
          <cell r="B179">
            <v>0</v>
          </cell>
          <cell r="C179" t="str">
            <v>nej</v>
          </cell>
        </row>
        <row r="180">
          <cell r="A180" t="str">
            <v>Kontorelev</v>
          </cell>
          <cell r="B180">
            <v>0</v>
          </cell>
          <cell r="C180" t="str">
            <v>nej</v>
          </cell>
        </row>
        <row r="181">
          <cell r="A181" t="str">
            <v>Kontorserviceuddannet</v>
          </cell>
          <cell r="B181">
            <v>0</v>
          </cell>
          <cell r="C181" t="str">
            <v>nej</v>
          </cell>
        </row>
        <row r="182">
          <cell r="A182" t="str">
            <v>Koordinator</v>
          </cell>
          <cell r="B182">
            <v>0</v>
          </cell>
          <cell r="C182" t="str">
            <v>nej</v>
          </cell>
        </row>
        <row r="183">
          <cell r="A183" t="str">
            <v>Koordinator (læge)</v>
          </cell>
          <cell r="B183">
            <v>0</v>
          </cell>
          <cell r="C183" t="str">
            <v>nej</v>
          </cell>
        </row>
        <row r="184">
          <cell r="A184" t="str">
            <v>Koordinerende overlæge med ledelsesfunkt</v>
          </cell>
          <cell r="B184">
            <v>0</v>
          </cell>
          <cell r="C184" t="str">
            <v>ja</v>
          </cell>
        </row>
        <row r="185">
          <cell r="A185" t="str">
            <v>Koordinerende sygeplejerske</v>
          </cell>
          <cell r="B185">
            <v>0</v>
          </cell>
          <cell r="C185" t="str">
            <v>nej</v>
          </cell>
        </row>
        <row r="186">
          <cell r="A186" t="str">
            <v>Kvalitets- og Leanchef</v>
          </cell>
          <cell r="B186">
            <v>0</v>
          </cell>
          <cell r="C186" t="str">
            <v>ja</v>
          </cell>
        </row>
        <row r="187">
          <cell r="A187" t="str">
            <v>Kvalitetschef</v>
          </cell>
          <cell r="B187">
            <v>0</v>
          </cell>
          <cell r="C187" t="str">
            <v>ja</v>
          </cell>
        </row>
        <row r="188">
          <cell r="A188" t="str">
            <v>Kvalitetsdirektør</v>
          </cell>
          <cell r="B188">
            <v>0</v>
          </cell>
          <cell r="C188" t="str">
            <v>ja</v>
          </cell>
        </row>
        <row r="189">
          <cell r="A189" t="str">
            <v>Kvalitetskonsulent</v>
          </cell>
          <cell r="B189">
            <v>0</v>
          </cell>
          <cell r="C189" t="str">
            <v>nej</v>
          </cell>
        </row>
        <row r="190">
          <cell r="A190" t="str">
            <v>Kvalitetskoordinator</v>
          </cell>
          <cell r="B190">
            <v>0</v>
          </cell>
          <cell r="C190" t="str">
            <v>nej</v>
          </cell>
        </row>
        <row r="191">
          <cell r="A191" t="str">
            <v>Køkkenchef</v>
          </cell>
          <cell r="B191">
            <v>0</v>
          </cell>
          <cell r="C191" t="str">
            <v>ja</v>
          </cell>
        </row>
        <row r="192">
          <cell r="A192" t="str">
            <v>Køkkenleder</v>
          </cell>
          <cell r="B192">
            <v>0</v>
          </cell>
          <cell r="C192" t="str">
            <v>nej</v>
          </cell>
        </row>
        <row r="193">
          <cell r="A193" t="str">
            <v>Køkkenmedhjælper</v>
          </cell>
          <cell r="B193">
            <v>0</v>
          </cell>
          <cell r="C193" t="str">
            <v>nej</v>
          </cell>
        </row>
        <row r="194">
          <cell r="A194" t="str">
            <v>Laborant</v>
          </cell>
          <cell r="B194">
            <v>0</v>
          </cell>
          <cell r="C194" t="str">
            <v>nej</v>
          </cell>
        </row>
        <row r="195">
          <cell r="A195" t="str">
            <v>Ledelseskonsulent</v>
          </cell>
          <cell r="B195">
            <v>0</v>
          </cell>
          <cell r="C195" t="str">
            <v>nej</v>
          </cell>
        </row>
        <row r="196">
          <cell r="A196" t="str">
            <v>Ledende bioanalytiker</v>
          </cell>
          <cell r="B196">
            <v>0</v>
          </cell>
          <cell r="C196" t="str">
            <v>ja</v>
          </cell>
        </row>
        <row r="197">
          <cell r="A197" t="str">
            <v>Ledende chefjordemoder</v>
          </cell>
          <cell r="B197">
            <v>0</v>
          </cell>
          <cell r="C197" t="str">
            <v>ja</v>
          </cell>
        </row>
        <row r="198">
          <cell r="A198" t="str">
            <v>Ledende ergoterapeut</v>
          </cell>
          <cell r="B198">
            <v>0</v>
          </cell>
          <cell r="C198" t="str">
            <v>ja</v>
          </cell>
        </row>
        <row r="199">
          <cell r="A199" t="str">
            <v>Ledende farmaceut</v>
          </cell>
          <cell r="B199">
            <v>0</v>
          </cell>
          <cell r="C199" t="str">
            <v>ja</v>
          </cell>
        </row>
        <row r="200">
          <cell r="A200" t="str">
            <v>Ledende farmakonom</v>
          </cell>
          <cell r="B200">
            <v>0</v>
          </cell>
          <cell r="C200" t="str">
            <v>ja</v>
          </cell>
        </row>
        <row r="201">
          <cell r="A201" t="str">
            <v>Ledende fysioterapeut</v>
          </cell>
          <cell r="B201">
            <v>0</v>
          </cell>
          <cell r="C201" t="str">
            <v>ja</v>
          </cell>
        </row>
        <row r="202">
          <cell r="A202" t="str">
            <v>Ledende lægesekretær</v>
          </cell>
          <cell r="B202">
            <v>0</v>
          </cell>
          <cell r="C202" t="str">
            <v>ja</v>
          </cell>
        </row>
        <row r="203">
          <cell r="A203" t="str">
            <v>Ledende overbioanalytiker</v>
          </cell>
          <cell r="B203">
            <v>0</v>
          </cell>
          <cell r="C203" t="str">
            <v>ja</v>
          </cell>
        </row>
        <row r="204">
          <cell r="A204" t="str">
            <v>Ledende overfysioterapeut</v>
          </cell>
          <cell r="B204">
            <v>0</v>
          </cell>
          <cell r="C204" t="str">
            <v>ja</v>
          </cell>
        </row>
        <row r="205">
          <cell r="A205" t="str">
            <v>Ledende overlæge</v>
          </cell>
          <cell r="B205">
            <v>0</v>
          </cell>
          <cell r="C205" t="str">
            <v>ja</v>
          </cell>
        </row>
        <row r="206">
          <cell r="A206" t="str">
            <v>Ledende overradiograf</v>
          </cell>
          <cell r="B206">
            <v>0</v>
          </cell>
          <cell r="C206" t="str">
            <v>ja</v>
          </cell>
        </row>
        <row r="207">
          <cell r="A207" t="str">
            <v>Ledende oversygeplejerske</v>
          </cell>
          <cell r="B207">
            <v>0</v>
          </cell>
          <cell r="C207" t="str">
            <v>ja</v>
          </cell>
        </row>
        <row r="208">
          <cell r="A208" t="str">
            <v>Ledende overtandlæge</v>
          </cell>
          <cell r="B208">
            <v>0</v>
          </cell>
          <cell r="C208" t="str">
            <v>ja</v>
          </cell>
        </row>
        <row r="209">
          <cell r="A209" t="str">
            <v>Ledende socialrådgiver</v>
          </cell>
          <cell r="B209">
            <v>0</v>
          </cell>
          <cell r="C209" t="str">
            <v>ja</v>
          </cell>
        </row>
        <row r="210">
          <cell r="A210" t="str">
            <v>Ledende telefonist</v>
          </cell>
          <cell r="B210">
            <v>0</v>
          </cell>
          <cell r="C210" t="str">
            <v>ja</v>
          </cell>
        </row>
        <row r="211">
          <cell r="A211" t="str">
            <v>Leder af journalarkiv</v>
          </cell>
          <cell r="B211">
            <v>0</v>
          </cell>
          <cell r="C211" t="str">
            <v>ja</v>
          </cell>
        </row>
        <row r="212">
          <cell r="A212" t="str">
            <v>Leder af kopifunktion</v>
          </cell>
          <cell r="B212">
            <v>0</v>
          </cell>
          <cell r="C212" t="str">
            <v>ja</v>
          </cell>
        </row>
        <row r="213">
          <cell r="A213" t="str">
            <v>Leder af PsykInfo</v>
          </cell>
          <cell r="B213">
            <v>0</v>
          </cell>
          <cell r="C213" t="str">
            <v>ja</v>
          </cell>
        </row>
        <row r="214">
          <cell r="A214" t="str">
            <v>Leder/mellemleder/specialist</v>
          </cell>
          <cell r="B214">
            <v>0</v>
          </cell>
          <cell r="C214" t="str">
            <v>nej</v>
          </cell>
        </row>
        <row r="215">
          <cell r="A215" t="str">
            <v>Logistikchef</v>
          </cell>
          <cell r="B215">
            <v>0</v>
          </cell>
          <cell r="C215" t="str">
            <v>ja</v>
          </cell>
        </row>
        <row r="216">
          <cell r="A216" t="str">
            <v>Logistikportør</v>
          </cell>
          <cell r="B216">
            <v>0</v>
          </cell>
          <cell r="C216" t="str">
            <v>nej</v>
          </cell>
        </row>
        <row r="217">
          <cell r="A217" t="str">
            <v>Lægesekretær</v>
          </cell>
          <cell r="B217">
            <v>0</v>
          </cell>
          <cell r="C217" t="str">
            <v>nej</v>
          </cell>
        </row>
        <row r="218">
          <cell r="A218" t="str">
            <v>Lægesekretærelev</v>
          </cell>
          <cell r="B218">
            <v>0</v>
          </cell>
          <cell r="C218" t="str">
            <v>nej</v>
          </cell>
        </row>
        <row r="219">
          <cell r="A219" t="str">
            <v>Lærer/overlærer</v>
          </cell>
          <cell r="B219">
            <v>0</v>
          </cell>
          <cell r="C219" t="str">
            <v>nej</v>
          </cell>
        </row>
        <row r="220">
          <cell r="A220" t="str">
            <v>Lærling</v>
          </cell>
          <cell r="B220">
            <v>0</v>
          </cell>
          <cell r="C220" t="str">
            <v>nej</v>
          </cell>
        </row>
        <row r="221">
          <cell r="A221" t="str">
            <v>Magister</v>
          </cell>
          <cell r="B221">
            <v>0</v>
          </cell>
          <cell r="C221" t="str">
            <v>nej</v>
          </cell>
        </row>
        <row r="222">
          <cell r="A222" t="str">
            <v>Maler</v>
          </cell>
          <cell r="B222">
            <v>0</v>
          </cell>
          <cell r="C222" t="str">
            <v>nej</v>
          </cell>
        </row>
        <row r="223">
          <cell r="A223" t="str">
            <v>Malerelev</v>
          </cell>
          <cell r="B223">
            <v>0</v>
          </cell>
          <cell r="C223" t="str">
            <v>nej</v>
          </cell>
        </row>
        <row r="224">
          <cell r="A224" t="str">
            <v>Maskinarbejder</v>
          </cell>
          <cell r="B224">
            <v>0</v>
          </cell>
          <cell r="C224" t="str">
            <v>nej</v>
          </cell>
        </row>
        <row r="225">
          <cell r="A225" t="str">
            <v>Maskinmester</v>
          </cell>
          <cell r="B225">
            <v>0</v>
          </cell>
          <cell r="C225" t="str">
            <v>nej</v>
          </cell>
        </row>
        <row r="226">
          <cell r="A226" t="str">
            <v>Medicinstuderende</v>
          </cell>
          <cell r="B226">
            <v>0</v>
          </cell>
          <cell r="C226" t="str">
            <v>nej</v>
          </cell>
        </row>
        <row r="227">
          <cell r="A227" t="str">
            <v>Medicotekniker</v>
          </cell>
          <cell r="B227">
            <v>0</v>
          </cell>
          <cell r="C227" t="str">
            <v>nej</v>
          </cell>
        </row>
        <row r="228">
          <cell r="A228" t="str">
            <v>Medicoteknisk chef</v>
          </cell>
          <cell r="B228">
            <v>0</v>
          </cell>
          <cell r="C228" t="str">
            <v>ja</v>
          </cell>
        </row>
        <row r="229">
          <cell r="A229" t="str">
            <v>Medicoteknisk leder</v>
          </cell>
          <cell r="B229">
            <v>0</v>
          </cell>
          <cell r="C229" t="str">
            <v>ja</v>
          </cell>
        </row>
        <row r="230">
          <cell r="A230" t="str">
            <v>Mediemedarbejder</v>
          </cell>
          <cell r="B230">
            <v>0</v>
          </cell>
          <cell r="C230" t="str">
            <v>nej</v>
          </cell>
        </row>
        <row r="231">
          <cell r="A231" t="str">
            <v>Miljøchef</v>
          </cell>
          <cell r="B231">
            <v>0</v>
          </cell>
          <cell r="C231" t="str">
            <v>ja</v>
          </cell>
        </row>
        <row r="232">
          <cell r="A232" t="str">
            <v>Miljødirektør</v>
          </cell>
          <cell r="B232">
            <v>0</v>
          </cell>
          <cell r="C232" t="str">
            <v>ja</v>
          </cell>
        </row>
        <row r="233">
          <cell r="A233" t="str">
            <v>Molekylærbiolog</v>
          </cell>
          <cell r="B233">
            <v>0</v>
          </cell>
          <cell r="C233" t="str">
            <v>nej</v>
          </cell>
        </row>
        <row r="234">
          <cell r="A234" t="str">
            <v>Montør</v>
          </cell>
          <cell r="B234">
            <v>0</v>
          </cell>
          <cell r="C234" t="str">
            <v>nej</v>
          </cell>
        </row>
        <row r="235">
          <cell r="A235" t="str">
            <v>Murer</v>
          </cell>
          <cell r="B235">
            <v>0</v>
          </cell>
          <cell r="C235" t="str">
            <v>nej</v>
          </cell>
        </row>
        <row r="236">
          <cell r="A236" t="str">
            <v>Musikterapeut</v>
          </cell>
          <cell r="B236">
            <v>0</v>
          </cell>
          <cell r="C236" t="str">
            <v>nej</v>
          </cell>
        </row>
        <row r="237">
          <cell r="A237" t="str">
            <v>Neurofysiologiassistent</v>
          </cell>
          <cell r="B237">
            <v>0</v>
          </cell>
          <cell r="C237" t="str">
            <v>nej</v>
          </cell>
        </row>
        <row r="238">
          <cell r="A238" t="str">
            <v>Neurofysiologiassistentelev</v>
          </cell>
          <cell r="B238">
            <v>0</v>
          </cell>
          <cell r="C238" t="str">
            <v>nej</v>
          </cell>
        </row>
        <row r="239">
          <cell r="A239" t="str">
            <v>Næstformand, Regionsråd</v>
          </cell>
          <cell r="B239">
            <v>0</v>
          </cell>
          <cell r="C239" t="str">
            <v>nej</v>
          </cell>
        </row>
        <row r="240">
          <cell r="A240" t="str">
            <v>Områdeleder</v>
          </cell>
          <cell r="B240">
            <v>0</v>
          </cell>
          <cell r="C240" t="str">
            <v>ja</v>
          </cell>
        </row>
        <row r="241">
          <cell r="A241" t="str">
            <v>Omsorgsmedhjælper</v>
          </cell>
          <cell r="B241">
            <v>0</v>
          </cell>
          <cell r="C241" t="str">
            <v>nej</v>
          </cell>
        </row>
        <row r="242">
          <cell r="A242" t="str">
            <v>Ortoptist</v>
          </cell>
          <cell r="B242">
            <v>0</v>
          </cell>
          <cell r="C242" t="str">
            <v>nej</v>
          </cell>
        </row>
        <row r="243">
          <cell r="A243" t="str">
            <v>Overlæge</v>
          </cell>
          <cell r="B243">
            <v>0</v>
          </cell>
          <cell r="C243" t="str">
            <v>nej</v>
          </cell>
        </row>
        <row r="244">
          <cell r="A244" t="str">
            <v>Overlæge - individuel aflønning</v>
          </cell>
          <cell r="B244">
            <v>0</v>
          </cell>
          <cell r="C244" t="str">
            <v>nej</v>
          </cell>
        </row>
        <row r="245">
          <cell r="A245" t="str">
            <v>Overlæge - konstitueret YL</v>
          </cell>
          <cell r="B245">
            <v>0</v>
          </cell>
          <cell r="C245" t="str">
            <v>nej</v>
          </cell>
        </row>
        <row r="246">
          <cell r="A246" t="str">
            <v>Overlæge med ledelsesansvar</v>
          </cell>
          <cell r="B246">
            <v>0</v>
          </cell>
          <cell r="C246" t="str">
            <v>ja</v>
          </cell>
        </row>
        <row r="247">
          <cell r="A247" t="str">
            <v>Overlæge/lektor</v>
          </cell>
          <cell r="B247">
            <v>0</v>
          </cell>
          <cell r="C247" t="str">
            <v>nej</v>
          </cell>
        </row>
        <row r="248">
          <cell r="A248" t="str">
            <v>Overlæge/Professor</v>
          </cell>
          <cell r="B248">
            <v>0</v>
          </cell>
          <cell r="C248" t="str">
            <v>nej</v>
          </cell>
        </row>
        <row r="249">
          <cell r="A249" t="str">
            <v>Oversygeplejerske</v>
          </cell>
          <cell r="B249">
            <v>0</v>
          </cell>
          <cell r="C249" t="str">
            <v>ja</v>
          </cell>
        </row>
        <row r="250">
          <cell r="A250" t="str">
            <v>Oversygeplejerske ul</v>
          </cell>
          <cell r="B250">
            <v>0</v>
          </cell>
          <cell r="C250" t="str">
            <v>nej</v>
          </cell>
        </row>
        <row r="251">
          <cell r="A251" t="str">
            <v>Overtandlæge</v>
          </cell>
          <cell r="B251">
            <v>0</v>
          </cell>
          <cell r="C251" t="str">
            <v>nej</v>
          </cell>
        </row>
        <row r="252">
          <cell r="A252" t="str">
            <v>Paramediciner</v>
          </cell>
          <cell r="B252">
            <v>0</v>
          </cell>
          <cell r="C252" t="str">
            <v>nej</v>
          </cell>
        </row>
        <row r="253">
          <cell r="A253" t="str">
            <v>Patientrådgiver</v>
          </cell>
          <cell r="B253">
            <v>0</v>
          </cell>
          <cell r="C253" t="str">
            <v>nej</v>
          </cell>
        </row>
        <row r="254">
          <cell r="A254" t="str">
            <v>Patientvejleder</v>
          </cell>
          <cell r="B254">
            <v>0</v>
          </cell>
          <cell r="C254" t="str">
            <v>nej</v>
          </cell>
        </row>
        <row r="255">
          <cell r="A255" t="str">
            <v>Pedel</v>
          </cell>
          <cell r="B255">
            <v>0</v>
          </cell>
          <cell r="C255" t="str">
            <v>nej</v>
          </cell>
        </row>
        <row r="256">
          <cell r="A256" t="str">
            <v>Pedelmedhjælper</v>
          </cell>
          <cell r="B256">
            <v>0</v>
          </cell>
          <cell r="C256" t="str">
            <v>nej</v>
          </cell>
        </row>
        <row r="257">
          <cell r="A257" t="str">
            <v>PEER-medarbejder</v>
          </cell>
          <cell r="B257">
            <v>0</v>
          </cell>
          <cell r="C257" t="str">
            <v>nej</v>
          </cell>
        </row>
        <row r="258">
          <cell r="A258" t="str">
            <v>Personlig ass. (ikke lægestud.)</v>
          </cell>
          <cell r="B258">
            <v>0</v>
          </cell>
          <cell r="C258" t="str">
            <v>nej</v>
          </cell>
        </row>
        <row r="259">
          <cell r="A259" t="str">
            <v>Ph.d. Studerende (ikke læge)</v>
          </cell>
          <cell r="B259">
            <v>0</v>
          </cell>
          <cell r="C259" t="str">
            <v>nej</v>
          </cell>
        </row>
        <row r="260">
          <cell r="A260" t="str">
            <v>Ph.d. Studerende (læge)</v>
          </cell>
          <cell r="B260">
            <v>0</v>
          </cell>
          <cell r="C260" t="str">
            <v>nej</v>
          </cell>
        </row>
        <row r="261">
          <cell r="A261" t="str">
            <v>Piccolo/Piccoline</v>
          </cell>
          <cell r="B261">
            <v>0</v>
          </cell>
          <cell r="C261" t="str">
            <v>nej</v>
          </cell>
        </row>
        <row r="262">
          <cell r="A262" t="str">
            <v>Planlægningsassistent</v>
          </cell>
          <cell r="B262">
            <v>0</v>
          </cell>
          <cell r="C262" t="str">
            <v>nej</v>
          </cell>
        </row>
        <row r="263">
          <cell r="A263" t="str">
            <v>Planlægningschef</v>
          </cell>
          <cell r="B263">
            <v>0</v>
          </cell>
          <cell r="C263" t="str">
            <v>ja</v>
          </cell>
        </row>
        <row r="264">
          <cell r="A264" t="str">
            <v>Planlægningskonsulent</v>
          </cell>
          <cell r="B264">
            <v>0</v>
          </cell>
          <cell r="C264" t="str">
            <v>nej</v>
          </cell>
        </row>
        <row r="265">
          <cell r="A265" t="str">
            <v>Plejehjemsassistent</v>
          </cell>
          <cell r="B265">
            <v>0</v>
          </cell>
          <cell r="C265" t="str">
            <v>nej</v>
          </cell>
        </row>
        <row r="266">
          <cell r="A266" t="str">
            <v>Plejer</v>
          </cell>
          <cell r="B266">
            <v>0</v>
          </cell>
          <cell r="C266" t="str">
            <v>nej</v>
          </cell>
        </row>
        <row r="267">
          <cell r="A267" t="str">
            <v>PMO chef</v>
          </cell>
          <cell r="B267">
            <v>0</v>
          </cell>
          <cell r="C267" t="str">
            <v>ja</v>
          </cell>
        </row>
        <row r="268">
          <cell r="A268" t="str">
            <v>Portør</v>
          </cell>
          <cell r="B268">
            <v>0</v>
          </cell>
          <cell r="C268" t="str">
            <v>nej</v>
          </cell>
        </row>
        <row r="269">
          <cell r="A269" t="str">
            <v>Portøraspirant</v>
          </cell>
          <cell r="B269">
            <v>0</v>
          </cell>
          <cell r="C269" t="str">
            <v>nej</v>
          </cell>
        </row>
        <row r="270">
          <cell r="A270" t="str">
            <v>Post doc. biolog</v>
          </cell>
          <cell r="B270">
            <v>0</v>
          </cell>
          <cell r="C270" t="str">
            <v>nej</v>
          </cell>
        </row>
        <row r="271">
          <cell r="A271" t="str">
            <v>Post doc. fysioterapeut</v>
          </cell>
          <cell r="B271">
            <v>0</v>
          </cell>
          <cell r="C271" t="str">
            <v>nej</v>
          </cell>
        </row>
        <row r="272">
          <cell r="A272" t="str">
            <v>Post doc. reservelæge</v>
          </cell>
          <cell r="B272">
            <v>0</v>
          </cell>
          <cell r="C272" t="str">
            <v>nej</v>
          </cell>
        </row>
        <row r="273">
          <cell r="A273" t="str">
            <v>Post doc. sygeplejerske</v>
          </cell>
          <cell r="B273">
            <v>0</v>
          </cell>
          <cell r="C273" t="str">
            <v>nej</v>
          </cell>
        </row>
        <row r="274">
          <cell r="A274" t="str">
            <v>Post.doc. akademiker</v>
          </cell>
          <cell r="B274">
            <v>0</v>
          </cell>
          <cell r="C274" t="str">
            <v>nej</v>
          </cell>
        </row>
        <row r="275">
          <cell r="A275" t="str">
            <v>Postmedarbejder</v>
          </cell>
          <cell r="B275">
            <v>0</v>
          </cell>
          <cell r="C275" t="str">
            <v>nej</v>
          </cell>
        </row>
        <row r="276">
          <cell r="A276" t="str">
            <v>Praksischef</v>
          </cell>
          <cell r="B276">
            <v>0</v>
          </cell>
          <cell r="C276" t="str">
            <v>ja</v>
          </cell>
        </row>
        <row r="277">
          <cell r="A277" t="str">
            <v>Praksiskonsulent</v>
          </cell>
          <cell r="B277">
            <v>0</v>
          </cell>
          <cell r="C277" t="str">
            <v>nej</v>
          </cell>
        </row>
        <row r="278">
          <cell r="A278" t="str">
            <v>Praksismanager</v>
          </cell>
          <cell r="B278">
            <v>0</v>
          </cell>
          <cell r="C278" t="str">
            <v>ja</v>
          </cell>
        </row>
        <row r="279">
          <cell r="A279" t="str">
            <v>Pressechef</v>
          </cell>
          <cell r="B279">
            <v>0</v>
          </cell>
          <cell r="C279" t="str">
            <v>ja</v>
          </cell>
        </row>
        <row r="280">
          <cell r="A280" t="str">
            <v>Proceskoordinator</v>
          </cell>
          <cell r="B280">
            <v>0</v>
          </cell>
          <cell r="C280" t="str">
            <v>nej</v>
          </cell>
        </row>
        <row r="281">
          <cell r="A281" t="str">
            <v>Produktions- og Planlægningschef</v>
          </cell>
          <cell r="B281">
            <v>0</v>
          </cell>
          <cell r="C281" t="str">
            <v>ja</v>
          </cell>
        </row>
        <row r="282">
          <cell r="A282" t="str">
            <v>Produktionsassistent</v>
          </cell>
          <cell r="B282">
            <v>0</v>
          </cell>
          <cell r="C282" t="str">
            <v>nej</v>
          </cell>
        </row>
        <row r="283">
          <cell r="A283" t="str">
            <v>Produktionsdirektør</v>
          </cell>
          <cell r="B283">
            <v>0</v>
          </cell>
          <cell r="C283" t="str">
            <v>ja</v>
          </cell>
        </row>
        <row r="284">
          <cell r="A284" t="str">
            <v>Produktionsleder</v>
          </cell>
          <cell r="B284">
            <v>0</v>
          </cell>
          <cell r="C284" t="str">
            <v>ja</v>
          </cell>
        </row>
        <row r="285">
          <cell r="A285" t="str">
            <v>Projektchef</v>
          </cell>
          <cell r="B285">
            <v>0</v>
          </cell>
          <cell r="C285" t="str">
            <v>ja</v>
          </cell>
        </row>
        <row r="286">
          <cell r="A286" t="str">
            <v>Projektchef (læge)</v>
          </cell>
          <cell r="B286">
            <v>0</v>
          </cell>
          <cell r="C286" t="str">
            <v>ja</v>
          </cell>
        </row>
        <row r="287">
          <cell r="A287" t="str">
            <v>Projektchef u/personaleledelse</v>
          </cell>
          <cell r="B287">
            <v>0</v>
          </cell>
          <cell r="C287" t="str">
            <v>nej</v>
          </cell>
        </row>
        <row r="288">
          <cell r="A288" t="str">
            <v>Projektkonsulent</v>
          </cell>
          <cell r="B288">
            <v>0</v>
          </cell>
          <cell r="C288" t="str">
            <v>nej</v>
          </cell>
        </row>
        <row r="289">
          <cell r="A289" t="str">
            <v>Projektkoordinator</v>
          </cell>
          <cell r="B289">
            <v>0</v>
          </cell>
          <cell r="C289" t="str">
            <v>nej</v>
          </cell>
        </row>
        <row r="290">
          <cell r="A290" t="str">
            <v>Projektleder</v>
          </cell>
          <cell r="B290">
            <v>0</v>
          </cell>
          <cell r="C290" t="str">
            <v>nej</v>
          </cell>
        </row>
        <row r="291">
          <cell r="A291" t="str">
            <v>Projektleder (læge)</v>
          </cell>
          <cell r="B291">
            <v>0</v>
          </cell>
          <cell r="C291" t="str">
            <v>nej</v>
          </cell>
        </row>
        <row r="292">
          <cell r="A292" t="str">
            <v>Projektmedarbejder</v>
          </cell>
          <cell r="B292">
            <v>0</v>
          </cell>
          <cell r="C292" t="str">
            <v>nej</v>
          </cell>
        </row>
        <row r="293">
          <cell r="A293" t="str">
            <v>Projektsygeplejerske</v>
          </cell>
          <cell r="B293">
            <v>0</v>
          </cell>
          <cell r="C293" t="str">
            <v>nej</v>
          </cell>
        </row>
        <row r="294">
          <cell r="A294" t="str">
            <v>Præhospital Direktør</v>
          </cell>
          <cell r="B294">
            <v>0</v>
          </cell>
          <cell r="C294" t="str">
            <v>ja</v>
          </cell>
        </row>
        <row r="295">
          <cell r="A295" t="str">
            <v>Præhospital lægelig chef</v>
          </cell>
          <cell r="B295">
            <v>0</v>
          </cell>
          <cell r="C295" t="str">
            <v>ja</v>
          </cell>
        </row>
        <row r="296">
          <cell r="A296" t="str">
            <v>Psykiatridirektør</v>
          </cell>
          <cell r="B296">
            <v>0</v>
          </cell>
          <cell r="C296" t="str">
            <v>ja</v>
          </cell>
        </row>
        <row r="297">
          <cell r="A297" t="str">
            <v>Psykiatrisk medhjælper</v>
          </cell>
          <cell r="B297">
            <v>0</v>
          </cell>
          <cell r="C297" t="str">
            <v>nej</v>
          </cell>
        </row>
        <row r="298">
          <cell r="A298" t="str">
            <v>Psykolog</v>
          </cell>
          <cell r="B298">
            <v>0</v>
          </cell>
          <cell r="C298" t="str">
            <v>nej</v>
          </cell>
        </row>
        <row r="299">
          <cell r="A299" t="str">
            <v>Psykolog uddannelsesstilling</v>
          </cell>
          <cell r="B299">
            <v>0</v>
          </cell>
          <cell r="C299" t="str">
            <v>nej</v>
          </cell>
        </row>
        <row r="300">
          <cell r="A300" t="str">
            <v>Psykologfaglig ledende koordinator</v>
          </cell>
          <cell r="B300">
            <v>0</v>
          </cell>
          <cell r="C300" t="str">
            <v>ja</v>
          </cell>
        </row>
        <row r="301">
          <cell r="A301" t="str">
            <v>Psykomotorisk terapeut</v>
          </cell>
          <cell r="B301">
            <v>0</v>
          </cell>
          <cell r="C301" t="str">
            <v>nej</v>
          </cell>
        </row>
        <row r="302">
          <cell r="A302" t="str">
            <v>Pædagog</v>
          </cell>
          <cell r="B302">
            <v>0</v>
          </cell>
          <cell r="C302" t="str">
            <v>nej</v>
          </cell>
        </row>
        <row r="303">
          <cell r="A303" t="str">
            <v>Pædagogisk assistent</v>
          </cell>
          <cell r="B303">
            <v>0</v>
          </cell>
          <cell r="C303" t="str">
            <v>nej</v>
          </cell>
        </row>
        <row r="304">
          <cell r="A304" t="str">
            <v>Pædagogisk assistentelev</v>
          </cell>
          <cell r="B304">
            <v>0</v>
          </cell>
          <cell r="C304" t="str">
            <v>nej</v>
          </cell>
        </row>
        <row r="305">
          <cell r="A305" t="str">
            <v>Pædagogisk konsulent</v>
          </cell>
          <cell r="B305">
            <v>0</v>
          </cell>
          <cell r="C305" t="str">
            <v>nej</v>
          </cell>
        </row>
        <row r="306">
          <cell r="A306" t="str">
            <v>Pædagogmedhjælper</v>
          </cell>
          <cell r="B306">
            <v>0</v>
          </cell>
          <cell r="C306" t="str">
            <v>nej</v>
          </cell>
        </row>
        <row r="307">
          <cell r="A307" t="str">
            <v>Pædagogstuderende</v>
          </cell>
          <cell r="B307">
            <v>0</v>
          </cell>
          <cell r="C307" t="str">
            <v>nej</v>
          </cell>
        </row>
        <row r="308">
          <cell r="A308" t="str">
            <v>Radiograf</v>
          </cell>
          <cell r="B308">
            <v>0</v>
          </cell>
          <cell r="C308" t="str">
            <v>nej</v>
          </cell>
        </row>
        <row r="309">
          <cell r="A309" t="str">
            <v>Regionsbetjent</v>
          </cell>
          <cell r="B309">
            <v>0</v>
          </cell>
          <cell r="C309" t="str">
            <v>nej</v>
          </cell>
        </row>
        <row r="310">
          <cell r="A310" t="str">
            <v>Regionsrådsformand</v>
          </cell>
          <cell r="B310">
            <v>0</v>
          </cell>
          <cell r="C310" t="str">
            <v>nej</v>
          </cell>
        </row>
        <row r="311">
          <cell r="A311" t="str">
            <v>Regionsrådsmedlem</v>
          </cell>
          <cell r="B311">
            <v>0</v>
          </cell>
          <cell r="C311" t="str">
            <v>nej</v>
          </cell>
        </row>
        <row r="312">
          <cell r="A312" t="str">
            <v>Regnskabskonsulent</v>
          </cell>
          <cell r="B312">
            <v>0</v>
          </cell>
          <cell r="C312" t="str">
            <v>nej</v>
          </cell>
        </row>
        <row r="313">
          <cell r="A313" t="str">
            <v>Rengøringsassistent</v>
          </cell>
          <cell r="B313">
            <v>0</v>
          </cell>
          <cell r="C313" t="str">
            <v>nej</v>
          </cell>
        </row>
        <row r="314">
          <cell r="A314" t="str">
            <v>Reparatør</v>
          </cell>
          <cell r="B314">
            <v>0</v>
          </cell>
          <cell r="C314" t="str">
            <v>nej</v>
          </cell>
        </row>
        <row r="315">
          <cell r="A315" t="str">
            <v>Reservelæge</v>
          </cell>
          <cell r="B315">
            <v>0</v>
          </cell>
          <cell r="C315" t="str">
            <v>nej</v>
          </cell>
        </row>
        <row r="316">
          <cell r="A316" t="str">
            <v>Reservelæge i hoveduddannelse</v>
          </cell>
          <cell r="B316" t="str">
            <v>x</v>
          </cell>
          <cell r="C316" t="str">
            <v>nej</v>
          </cell>
        </row>
        <row r="317">
          <cell r="A317" t="str">
            <v>Reservelæge i intro</v>
          </cell>
          <cell r="B317" t="str">
            <v>x</v>
          </cell>
          <cell r="C317" t="str">
            <v>nej</v>
          </cell>
        </row>
        <row r="318">
          <cell r="A318" t="str">
            <v>Reservelæge i klinisk basisuddannelse</v>
          </cell>
          <cell r="B318" t="str">
            <v>x</v>
          </cell>
          <cell r="C318" t="str">
            <v>nej</v>
          </cell>
        </row>
        <row r="319">
          <cell r="A319" t="str">
            <v>Ris/Pacs administrator</v>
          </cell>
          <cell r="B319">
            <v>0</v>
          </cell>
          <cell r="C319" t="str">
            <v>nej</v>
          </cell>
        </row>
        <row r="320">
          <cell r="A320" t="str">
            <v>Riskmanager</v>
          </cell>
          <cell r="B320">
            <v>0</v>
          </cell>
          <cell r="C320" t="str">
            <v>nej</v>
          </cell>
        </row>
        <row r="321">
          <cell r="A321" t="str">
            <v>Råd og Nævnsmedlem</v>
          </cell>
          <cell r="B321" t="str">
            <v>X</v>
          </cell>
          <cell r="C321" t="str">
            <v>nej</v>
          </cell>
        </row>
        <row r="322">
          <cell r="A322" t="str">
            <v>Scholarstipendiat/Ph.D. studerende</v>
          </cell>
          <cell r="B322">
            <v>0</v>
          </cell>
          <cell r="C322" t="str">
            <v>nej</v>
          </cell>
        </row>
        <row r="323">
          <cell r="A323" t="str">
            <v>Sekretariatschef</v>
          </cell>
          <cell r="B323">
            <v>0</v>
          </cell>
          <cell r="C323" t="str">
            <v>ja</v>
          </cell>
        </row>
        <row r="324">
          <cell r="A324" t="str">
            <v>Sekretariatsleder</v>
          </cell>
          <cell r="B324">
            <v>0</v>
          </cell>
          <cell r="C324" t="str">
            <v>ja</v>
          </cell>
        </row>
        <row r="325">
          <cell r="A325" t="str">
            <v>Sekretariatsmedarbejder</v>
          </cell>
          <cell r="B325">
            <v>0</v>
          </cell>
          <cell r="C325" t="str">
            <v>nej</v>
          </cell>
        </row>
        <row r="326">
          <cell r="A326" t="str">
            <v>Sekretær</v>
          </cell>
          <cell r="B326">
            <v>0</v>
          </cell>
          <cell r="C326" t="str">
            <v>nej</v>
          </cell>
        </row>
        <row r="327">
          <cell r="A327" t="str">
            <v>Sektionsleder</v>
          </cell>
          <cell r="B327">
            <v>0</v>
          </cell>
          <cell r="C327" t="str">
            <v>ja</v>
          </cell>
        </row>
        <row r="328">
          <cell r="A328" t="str">
            <v>Serviceassistent (ikke erh.ud.)</v>
          </cell>
          <cell r="B328" t="str">
            <v>y</v>
          </cell>
          <cell r="C328" t="str">
            <v>nej</v>
          </cell>
        </row>
        <row r="329">
          <cell r="A329" t="str">
            <v>Serviceassistentelev</v>
          </cell>
          <cell r="B329" t="str">
            <v>y</v>
          </cell>
          <cell r="C329" t="str">
            <v>nej</v>
          </cell>
        </row>
        <row r="330">
          <cell r="A330" t="str">
            <v>Servicechef</v>
          </cell>
          <cell r="B330" t="str">
            <v>y</v>
          </cell>
          <cell r="C330" t="str">
            <v>ja</v>
          </cell>
        </row>
        <row r="331">
          <cell r="A331" t="str">
            <v>Servicecontroller</v>
          </cell>
          <cell r="B331">
            <v>0</v>
          </cell>
          <cell r="C331" t="str">
            <v>nej</v>
          </cell>
        </row>
        <row r="332">
          <cell r="A332" t="str">
            <v>Serviceleder</v>
          </cell>
          <cell r="B332">
            <v>0</v>
          </cell>
          <cell r="C332" t="str">
            <v>ja</v>
          </cell>
        </row>
        <row r="333">
          <cell r="A333" t="str">
            <v>Servicemedarbejder</v>
          </cell>
          <cell r="B333">
            <v>0</v>
          </cell>
          <cell r="C333" t="str">
            <v>nej</v>
          </cell>
        </row>
        <row r="334">
          <cell r="A334" t="str">
            <v>Servicetekniker</v>
          </cell>
          <cell r="B334">
            <v>0</v>
          </cell>
          <cell r="C334" t="str">
            <v>nej</v>
          </cell>
        </row>
        <row r="335">
          <cell r="A335" t="str">
            <v>Sikkerhedsleder</v>
          </cell>
          <cell r="B335">
            <v>0</v>
          </cell>
          <cell r="C335" t="str">
            <v>nej</v>
          </cell>
        </row>
        <row r="336">
          <cell r="A336" t="str">
            <v>Smed</v>
          </cell>
          <cell r="B336">
            <v>0</v>
          </cell>
          <cell r="C336" t="str">
            <v>nej</v>
          </cell>
        </row>
        <row r="337">
          <cell r="A337" t="str">
            <v>Snedker</v>
          </cell>
          <cell r="B337">
            <v>0</v>
          </cell>
          <cell r="C337" t="str">
            <v>nej</v>
          </cell>
        </row>
        <row r="338">
          <cell r="A338" t="str">
            <v>Social- og Servicedirektør</v>
          </cell>
          <cell r="B338">
            <v>0</v>
          </cell>
          <cell r="C338" t="str">
            <v>ja</v>
          </cell>
        </row>
        <row r="339">
          <cell r="A339" t="str">
            <v>Social- og sundhedsassistent</v>
          </cell>
          <cell r="B339">
            <v>0</v>
          </cell>
          <cell r="C339" t="str">
            <v>nej</v>
          </cell>
        </row>
        <row r="340">
          <cell r="A340" t="str">
            <v>Social- og sundhedsassistentelev (ALM)</v>
          </cell>
          <cell r="B340">
            <v>0</v>
          </cell>
          <cell r="C340" t="str">
            <v>nej</v>
          </cell>
        </row>
        <row r="341">
          <cell r="A341" t="str">
            <v>Social- og sundhedsassistentelev (VOK)</v>
          </cell>
          <cell r="B341">
            <v>0</v>
          </cell>
          <cell r="C341" t="str">
            <v>nej</v>
          </cell>
        </row>
        <row r="342">
          <cell r="A342" t="str">
            <v>Social- og sundhedshjælper</v>
          </cell>
          <cell r="B342">
            <v>0</v>
          </cell>
          <cell r="C342" t="str">
            <v>nej</v>
          </cell>
        </row>
        <row r="343">
          <cell r="A343" t="str">
            <v>Social- og sundhedspersonale</v>
          </cell>
          <cell r="B343">
            <v>0</v>
          </cell>
          <cell r="C343" t="str">
            <v>nej</v>
          </cell>
        </row>
        <row r="344">
          <cell r="A344" t="str">
            <v>Socialchef</v>
          </cell>
          <cell r="B344">
            <v>0</v>
          </cell>
          <cell r="C344" t="str">
            <v>ja</v>
          </cell>
        </row>
        <row r="345">
          <cell r="A345" t="str">
            <v>Socialfaglig konsulent</v>
          </cell>
          <cell r="B345">
            <v>0</v>
          </cell>
          <cell r="C345" t="str">
            <v>nej</v>
          </cell>
        </row>
        <row r="346">
          <cell r="A346" t="str">
            <v>Socialformidler</v>
          </cell>
          <cell r="B346">
            <v>0</v>
          </cell>
          <cell r="C346" t="str">
            <v>nej</v>
          </cell>
        </row>
        <row r="347">
          <cell r="A347" t="str">
            <v>Socialpædagogisk konsulent</v>
          </cell>
          <cell r="B347">
            <v>0</v>
          </cell>
          <cell r="C347" t="str">
            <v>nej</v>
          </cell>
        </row>
        <row r="348">
          <cell r="A348" t="str">
            <v>Socialrådgiver</v>
          </cell>
          <cell r="B348">
            <v>0</v>
          </cell>
          <cell r="C348" t="str">
            <v>nej</v>
          </cell>
        </row>
        <row r="349">
          <cell r="A349" t="str">
            <v>Sommerskolemedarbejder</v>
          </cell>
          <cell r="B349">
            <v>0</v>
          </cell>
          <cell r="C349" t="str">
            <v>nej</v>
          </cell>
        </row>
        <row r="350">
          <cell r="A350" t="str">
            <v>SOSU-assistent/sygehjælper</v>
          </cell>
          <cell r="B350">
            <v>0</v>
          </cell>
          <cell r="C350" t="str">
            <v>nej</v>
          </cell>
        </row>
        <row r="351">
          <cell r="A351" t="str">
            <v>Souschef</v>
          </cell>
          <cell r="B351">
            <v>0</v>
          </cell>
          <cell r="C351" t="str">
            <v>ja</v>
          </cell>
        </row>
        <row r="352">
          <cell r="A352" t="str">
            <v>Souschef Bruxelles</v>
          </cell>
          <cell r="B352">
            <v>0</v>
          </cell>
          <cell r="C352" t="str">
            <v>ja</v>
          </cell>
        </row>
        <row r="353">
          <cell r="A353" t="str">
            <v>Spe.ansv. overlæge/professor</v>
          </cell>
          <cell r="B353">
            <v>0</v>
          </cell>
          <cell r="C353" t="str">
            <v>nej</v>
          </cell>
        </row>
        <row r="354">
          <cell r="A354" t="str">
            <v>Spec.ansv. overlæge ml.</v>
          </cell>
          <cell r="B354">
            <v>0</v>
          </cell>
          <cell r="C354" t="str">
            <v>ja</v>
          </cell>
        </row>
        <row r="355">
          <cell r="A355" t="str">
            <v>Specialarbejder</v>
          </cell>
          <cell r="B355">
            <v>0</v>
          </cell>
          <cell r="C355" t="str">
            <v>nej</v>
          </cell>
        </row>
        <row r="356">
          <cell r="A356" t="str">
            <v>Specialeansvarlig overlæge</v>
          </cell>
          <cell r="B356">
            <v>0</v>
          </cell>
          <cell r="C356" t="str">
            <v>nej</v>
          </cell>
        </row>
        <row r="357">
          <cell r="A357" t="str">
            <v>Specialeansvarlig overlæge - centerchef</v>
          </cell>
          <cell r="B357">
            <v>0</v>
          </cell>
          <cell r="C357" t="str">
            <v>nej</v>
          </cell>
        </row>
        <row r="358">
          <cell r="A358" t="str">
            <v>Specialeansvarlig overlæge - konst. YL</v>
          </cell>
          <cell r="B358">
            <v>0</v>
          </cell>
          <cell r="C358" t="str">
            <v>nej</v>
          </cell>
        </row>
        <row r="359">
          <cell r="A359" t="str">
            <v>Specialist</v>
          </cell>
          <cell r="B359">
            <v>0</v>
          </cell>
          <cell r="C359" t="str">
            <v>nej</v>
          </cell>
        </row>
        <row r="360">
          <cell r="A360" t="str">
            <v>Specialkonsulent</v>
          </cell>
          <cell r="B360">
            <v>0</v>
          </cell>
          <cell r="C360" t="str">
            <v>nej</v>
          </cell>
        </row>
        <row r="361">
          <cell r="A361" t="str">
            <v>Specialkonsulent (læge)</v>
          </cell>
          <cell r="B361">
            <v>0</v>
          </cell>
          <cell r="C361" t="str">
            <v>nej</v>
          </cell>
        </row>
        <row r="362">
          <cell r="A362" t="str">
            <v>Speciallægekonsulent</v>
          </cell>
          <cell r="B362">
            <v>0</v>
          </cell>
          <cell r="C362" t="str">
            <v>nej</v>
          </cell>
        </row>
        <row r="363">
          <cell r="A363" t="str">
            <v>Specialpsykolog</v>
          </cell>
          <cell r="B363">
            <v>0</v>
          </cell>
          <cell r="C363" t="str">
            <v>nej</v>
          </cell>
        </row>
        <row r="364">
          <cell r="A364" t="str">
            <v>Specialtandlæge</v>
          </cell>
          <cell r="B364">
            <v>0</v>
          </cell>
          <cell r="C364" t="str">
            <v>nej</v>
          </cell>
        </row>
        <row r="365">
          <cell r="A365" t="str">
            <v>Stabs- og udviklingschef</v>
          </cell>
          <cell r="B365">
            <v>0</v>
          </cell>
          <cell r="C365" t="str">
            <v>ja</v>
          </cell>
        </row>
        <row r="366">
          <cell r="A366" t="str">
            <v>Stabschef</v>
          </cell>
          <cell r="B366">
            <v>0</v>
          </cell>
          <cell r="C366" t="str">
            <v>ja</v>
          </cell>
        </row>
        <row r="367">
          <cell r="A367" t="str">
            <v>Strategisk forbedringschef</v>
          </cell>
          <cell r="B367">
            <v>0</v>
          </cell>
          <cell r="C367" t="str">
            <v>ja</v>
          </cell>
        </row>
        <row r="368">
          <cell r="A368" t="str">
            <v>STRING-sekretariatschef</v>
          </cell>
          <cell r="B368">
            <v>0</v>
          </cell>
          <cell r="C368" t="str">
            <v>ja</v>
          </cell>
        </row>
        <row r="369">
          <cell r="A369" t="str">
            <v>Studentermedhjælper</v>
          </cell>
          <cell r="B369">
            <v>0</v>
          </cell>
          <cell r="C369" t="str">
            <v>nej</v>
          </cell>
        </row>
        <row r="370">
          <cell r="A370" t="str">
            <v>Studentervikar</v>
          </cell>
          <cell r="B370">
            <v>0</v>
          </cell>
          <cell r="C370" t="str">
            <v>nej</v>
          </cell>
        </row>
        <row r="371">
          <cell r="A371" t="str">
            <v>Sundheds- og uddannelseschef</v>
          </cell>
          <cell r="B371">
            <v>0</v>
          </cell>
          <cell r="C371" t="str">
            <v>ja</v>
          </cell>
        </row>
        <row r="372">
          <cell r="A372" t="str">
            <v>Sundhedsfaglig chef</v>
          </cell>
          <cell r="B372">
            <v>0</v>
          </cell>
          <cell r="C372" t="str">
            <v>ja</v>
          </cell>
        </row>
        <row r="373">
          <cell r="A373" t="str">
            <v>Sundhedsfaglig medhjælper</v>
          </cell>
          <cell r="B373">
            <v>0</v>
          </cell>
          <cell r="C373" t="str">
            <v>nej</v>
          </cell>
        </row>
        <row r="374">
          <cell r="A374" t="str">
            <v>Sundhedsfaglig medhjælper (læge)</v>
          </cell>
          <cell r="B374">
            <v>0</v>
          </cell>
          <cell r="C374" t="str">
            <v>nej</v>
          </cell>
        </row>
        <row r="375">
          <cell r="A375" t="str">
            <v>Sundhedskonsulent</v>
          </cell>
          <cell r="B375">
            <v>0</v>
          </cell>
          <cell r="C375" t="str">
            <v>nej</v>
          </cell>
        </row>
        <row r="376">
          <cell r="A376" t="str">
            <v>Sundhedsmedhjælper</v>
          </cell>
          <cell r="B376">
            <v>0</v>
          </cell>
          <cell r="C376" t="str">
            <v>nej</v>
          </cell>
        </row>
        <row r="377">
          <cell r="A377" t="str">
            <v>Sundhedsservicesekretær</v>
          </cell>
          <cell r="B377">
            <v>0</v>
          </cell>
          <cell r="C377" t="str">
            <v>nej</v>
          </cell>
        </row>
        <row r="378">
          <cell r="A378" t="str">
            <v>Supportchef</v>
          </cell>
          <cell r="B378">
            <v>0</v>
          </cell>
          <cell r="C378" t="str">
            <v>ja</v>
          </cell>
        </row>
        <row r="379">
          <cell r="A379" t="str">
            <v>Supporttekniker</v>
          </cell>
          <cell r="B379">
            <v>0</v>
          </cell>
          <cell r="C379" t="str">
            <v>nej</v>
          </cell>
        </row>
        <row r="380">
          <cell r="A380" t="str">
            <v>Sygehjælper</v>
          </cell>
          <cell r="B380">
            <v>0</v>
          </cell>
          <cell r="C380" t="str">
            <v>nej</v>
          </cell>
        </row>
        <row r="381">
          <cell r="A381" t="str">
            <v>Sygehusdirektør</v>
          </cell>
          <cell r="B381">
            <v>0</v>
          </cell>
          <cell r="C381" t="str">
            <v>ja</v>
          </cell>
        </row>
        <row r="382">
          <cell r="A382" t="str">
            <v>Sygehuslæge</v>
          </cell>
          <cell r="B382">
            <v>0</v>
          </cell>
          <cell r="C382" t="str">
            <v>nej</v>
          </cell>
        </row>
        <row r="383">
          <cell r="A383" t="str">
            <v>Sygeplejerske</v>
          </cell>
          <cell r="B383">
            <v>0</v>
          </cell>
          <cell r="C383" t="str">
            <v>nej</v>
          </cell>
        </row>
        <row r="384">
          <cell r="A384" t="str">
            <v>Sygeplejerske med specialuddannelse</v>
          </cell>
          <cell r="B384">
            <v>0</v>
          </cell>
          <cell r="C384" t="str">
            <v>nej</v>
          </cell>
        </row>
        <row r="385">
          <cell r="A385" t="str">
            <v>Systemkonsulent</v>
          </cell>
          <cell r="B385">
            <v>0</v>
          </cell>
          <cell r="C385" t="str">
            <v>nej</v>
          </cell>
        </row>
        <row r="386">
          <cell r="A386" t="str">
            <v>Tandklinikassistent</v>
          </cell>
          <cell r="B386">
            <v>0</v>
          </cell>
          <cell r="C386" t="str">
            <v>nej</v>
          </cell>
        </row>
        <row r="387">
          <cell r="A387" t="str">
            <v>Tandlæge</v>
          </cell>
          <cell r="B387">
            <v>0</v>
          </cell>
          <cell r="C387" t="str">
            <v>nej</v>
          </cell>
        </row>
        <row r="388">
          <cell r="A388" t="str">
            <v>Tandlæge under videreuddannelse</v>
          </cell>
          <cell r="B388">
            <v>0</v>
          </cell>
          <cell r="C388" t="str">
            <v>nej</v>
          </cell>
        </row>
        <row r="389">
          <cell r="A389" t="str">
            <v>Tandplejer</v>
          </cell>
          <cell r="B389">
            <v>0</v>
          </cell>
          <cell r="C389" t="str">
            <v>nej</v>
          </cell>
        </row>
        <row r="390">
          <cell r="A390" t="str">
            <v>Teamkoordinator</v>
          </cell>
          <cell r="B390">
            <v>0</v>
          </cell>
          <cell r="C390" t="str">
            <v>nej</v>
          </cell>
        </row>
        <row r="391">
          <cell r="A391" t="str">
            <v>Teamleder</v>
          </cell>
          <cell r="B391">
            <v>0</v>
          </cell>
          <cell r="C391" t="str">
            <v>ja</v>
          </cell>
        </row>
        <row r="392">
          <cell r="A392" t="str">
            <v>Teknisk chef</v>
          </cell>
          <cell r="B392">
            <v>0</v>
          </cell>
          <cell r="C392" t="str">
            <v>ja</v>
          </cell>
        </row>
        <row r="393">
          <cell r="A393" t="str">
            <v>Teknisk designer</v>
          </cell>
          <cell r="B393">
            <v>0</v>
          </cell>
          <cell r="C393" t="str">
            <v>nej</v>
          </cell>
        </row>
        <row r="394">
          <cell r="A394" t="str">
            <v>Teknisk Souschef</v>
          </cell>
          <cell r="B394">
            <v>0</v>
          </cell>
          <cell r="C394" t="str">
            <v>ja</v>
          </cell>
        </row>
        <row r="395">
          <cell r="A395" t="str">
            <v>Telefonist</v>
          </cell>
          <cell r="B395">
            <v>0</v>
          </cell>
          <cell r="C395" t="str">
            <v>nej</v>
          </cell>
        </row>
        <row r="396">
          <cell r="A396" t="str">
            <v>Typograf</v>
          </cell>
          <cell r="B396">
            <v>0</v>
          </cell>
          <cell r="C396" t="str">
            <v>nej</v>
          </cell>
        </row>
        <row r="397">
          <cell r="A397" t="str">
            <v>Tømrer</v>
          </cell>
          <cell r="B397">
            <v>0</v>
          </cell>
          <cell r="C397" t="str">
            <v>nej</v>
          </cell>
        </row>
        <row r="398">
          <cell r="A398" t="str">
            <v>Uddannelsesansvarlig jordemoder</v>
          </cell>
          <cell r="B398">
            <v>0</v>
          </cell>
          <cell r="C398" t="str">
            <v>nej</v>
          </cell>
        </row>
        <row r="399">
          <cell r="A399" t="str">
            <v>Uddannelsesansvarlig radiograf</v>
          </cell>
          <cell r="B399">
            <v>0</v>
          </cell>
          <cell r="C399" t="str">
            <v>nej</v>
          </cell>
        </row>
        <row r="400">
          <cell r="A400" t="str">
            <v>Uddannelseskonsulent</v>
          </cell>
          <cell r="B400">
            <v>0</v>
          </cell>
          <cell r="C400" t="str">
            <v>nej</v>
          </cell>
        </row>
        <row r="401">
          <cell r="A401" t="str">
            <v>Uddannelsesleder</v>
          </cell>
          <cell r="B401">
            <v>0</v>
          </cell>
          <cell r="C401" t="str">
            <v>ja</v>
          </cell>
        </row>
        <row r="402">
          <cell r="A402" t="str">
            <v>Uddannelsessekretær</v>
          </cell>
          <cell r="B402">
            <v>0</v>
          </cell>
          <cell r="C402" t="str">
            <v>nej</v>
          </cell>
        </row>
        <row r="403">
          <cell r="A403" t="str">
            <v>Udviklingschef</v>
          </cell>
          <cell r="B403">
            <v>0</v>
          </cell>
          <cell r="C403" t="str">
            <v>ja</v>
          </cell>
        </row>
        <row r="404">
          <cell r="A404" t="str">
            <v>Udviklingsdirektør</v>
          </cell>
          <cell r="B404">
            <v>0</v>
          </cell>
          <cell r="C404" t="str">
            <v>ja</v>
          </cell>
        </row>
        <row r="405">
          <cell r="A405" t="str">
            <v>Udviklingskonsulent</v>
          </cell>
          <cell r="B405" t="str">
            <v>y</v>
          </cell>
          <cell r="C405" t="str">
            <v>nej</v>
          </cell>
        </row>
        <row r="406">
          <cell r="A406" t="str">
            <v>Udviklingsleder</v>
          </cell>
          <cell r="B406">
            <v>0</v>
          </cell>
          <cell r="C406" t="str">
            <v>ja</v>
          </cell>
        </row>
        <row r="407">
          <cell r="A407" t="str">
            <v>Ufaglært serviceassistent</v>
          </cell>
          <cell r="B407" t="str">
            <v>y</v>
          </cell>
          <cell r="C407" t="str">
            <v>ja</v>
          </cell>
        </row>
        <row r="408">
          <cell r="A408" t="str">
            <v>Uuddannet personale</v>
          </cell>
          <cell r="B408" t="str">
            <v>y</v>
          </cell>
          <cell r="C408" t="str">
            <v>nej</v>
          </cell>
        </row>
        <row r="409">
          <cell r="A409" t="str">
            <v>Vagtbærende overlæge</v>
          </cell>
          <cell r="B409">
            <v>0</v>
          </cell>
          <cell r="C409" t="str">
            <v>nej</v>
          </cell>
        </row>
        <row r="410">
          <cell r="A410" t="str">
            <v>Vaskerichef</v>
          </cell>
          <cell r="B410">
            <v>0</v>
          </cell>
          <cell r="C410" t="str">
            <v>ja</v>
          </cell>
        </row>
        <row r="411">
          <cell r="A411" t="str">
            <v>Vaskerimedhjælper</v>
          </cell>
          <cell r="B411">
            <v>0</v>
          </cell>
          <cell r="C411" t="str">
            <v>nej</v>
          </cell>
        </row>
        <row r="412">
          <cell r="A412" t="str">
            <v>Vicecenterleder</v>
          </cell>
          <cell r="B412">
            <v>0</v>
          </cell>
          <cell r="C412" t="str">
            <v>ja</v>
          </cell>
        </row>
        <row r="413">
          <cell r="A413" t="str">
            <v>Vicechefjordemoder</v>
          </cell>
          <cell r="B413">
            <v>0</v>
          </cell>
          <cell r="C413" t="str">
            <v>ja</v>
          </cell>
        </row>
        <row r="414">
          <cell r="A414" t="str">
            <v>Vicedirektør</v>
          </cell>
          <cell r="B414">
            <v>0</v>
          </cell>
          <cell r="C414" t="str">
            <v>ja</v>
          </cell>
        </row>
        <row r="415">
          <cell r="A415" t="str">
            <v>Vicedirektør (læge)</v>
          </cell>
          <cell r="B415">
            <v>0</v>
          </cell>
          <cell r="C415" t="str">
            <v>ja</v>
          </cell>
        </row>
        <row r="416">
          <cell r="A416" t="str">
            <v>Vicedriftschef</v>
          </cell>
          <cell r="B416">
            <v>0</v>
          </cell>
          <cell r="C416" t="str">
            <v>ja</v>
          </cell>
        </row>
        <row r="417">
          <cell r="A417" t="str">
            <v>Viceforstander</v>
          </cell>
          <cell r="B417">
            <v>0</v>
          </cell>
          <cell r="C417" t="str">
            <v>ja</v>
          </cell>
        </row>
        <row r="418">
          <cell r="A418" t="str">
            <v>Værkstedsassistent</v>
          </cell>
          <cell r="B418">
            <v>0</v>
          </cell>
          <cell r="C418" t="str">
            <v>nej</v>
          </cell>
        </row>
        <row r="419">
          <cell r="A419" t="str">
            <v>Webmedarbejder</v>
          </cell>
          <cell r="B419">
            <v>0</v>
          </cell>
          <cell r="C419" t="str">
            <v>nej</v>
          </cell>
        </row>
        <row r="420">
          <cell r="A420" t="str">
            <v>Økonoma</v>
          </cell>
          <cell r="B420">
            <v>0</v>
          </cell>
          <cell r="C420" t="str">
            <v>nej</v>
          </cell>
        </row>
        <row r="421">
          <cell r="A421" t="str">
            <v>Økonomi- og Planlægningschef</v>
          </cell>
          <cell r="B421">
            <v>0</v>
          </cell>
          <cell r="C421" t="str">
            <v>ja</v>
          </cell>
        </row>
        <row r="422">
          <cell r="A422" t="str">
            <v>Økonomichef</v>
          </cell>
          <cell r="B422">
            <v>0</v>
          </cell>
          <cell r="C422" t="str">
            <v>ja</v>
          </cell>
        </row>
        <row r="423">
          <cell r="A423" t="str">
            <v>Økonomichef NSR</v>
          </cell>
          <cell r="B423">
            <v>0</v>
          </cell>
          <cell r="C423" t="str">
            <v>ja</v>
          </cell>
        </row>
        <row r="424">
          <cell r="A424" t="str">
            <v>Økonomidirektør</v>
          </cell>
          <cell r="B424">
            <v>0</v>
          </cell>
          <cell r="C424" t="str">
            <v>ja</v>
          </cell>
        </row>
        <row r="425">
          <cell r="A425" t="str">
            <v>Økonomikonsulent</v>
          </cell>
          <cell r="B425">
            <v>0</v>
          </cell>
          <cell r="C425" t="str">
            <v>nej</v>
          </cell>
        </row>
        <row r="426">
          <cell r="A426" t="str">
            <v>Økonomimedarbejder</v>
          </cell>
          <cell r="B426">
            <v>0</v>
          </cell>
          <cell r="C426" t="str">
            <v>nej</v>
          </cell>
        </row>
        <row r="427">
          <cell r="A427" t="str">
            <v>Øreproptekniker</v>
          </cell>
          <cell r="B427">
            <v>0</v>
          </cell>
          <cell r="C427" t="str">
            <v>nej</v>
          </cell>
        </row>
        <row r="428">
          <cell r="A428" t="str">
            <v>Øvrige Rådsmedlemmer</v>
          </cell>
          <cell r="B428">
            <v>0</v>
          </cell>
          <cell r="C428" t="str">
            <v>nej</v>
          </cell>
        </row>
      </sheetData>
      <sheetData sheetId="8">
        <row r="1">
          <cell r="A1" t="str">
            <v>Månedsløn bagud</v>
          </cell>
          <cell r="C1" t="str">
            <v>Dagvagt</v>
          </cell>
          <cell r="E1" t="str">
            <v>Ja</v>
          </cell>
          <cell r="F1" t="str">
            <v>F</v>
          </cell>
          <cell r="G1" t="str">
            <v>Trin</v>
          </cell>
          <cell r="H1" t="str">
            <v>Arbejdsmiljøgruppemedlem</v>
          </cell>
          <cell r="L1" t="str">
            <v>Tjenestefrihed uden løn</v>
          </cell>
          <cell r="M1" t="str">
            <v>Andet arbejde</v>
          </cell>
          <cell r="O1" t="str">
            <v>Administration Holbæk</v>
          </cell>
        </row>
        <row r="2">
          <cell r="A2" t="str">
            <v>Månedsløn forud</v>
          </cell>
          <cell r="C2" t="str">
            <v>Aftenvagt</v>
          </cell>
          <cell r="E2" t="str">
            <v>Nej</v>
          </cell>
          <cell r="F2" t="str">
            <v>K</v>
          </cell>
          <cell r="G2" t="str">
            <v>kr.</v>
          </cell>
          <cell r="H2" t="str">
            <v>Arbejdstidsnorm pr. uge</v>
          </cell>
          <cell r="L2" t="str">
            <v>Tjenestefrihed med løn</v>
          </cell>
          <cell r="M2" t="str">
            <v>Andet arbejde i Region Sjælland</v>
          </cell>
          <cell r="N2" t="str">
            <v>Ikke relevant</v>
          </cell>
          <cell r="O2" t="str">
            <v>Administrationen/Stab  - Roskilde</v>
          </cell>
        </row>
        <row r="3">
          <cell r="A3" t="str">
            <v>Måneds-/ timeløn</v>
          </cell>
          <cell r="C3" t="str">
            <v>Nattevagt</v>
          </cell>
          <cell r="F3" t="str">
            <v>Z</v>
          </cell>
          <cell r="H3" t="str">
            <v>Fastansættelse</v>
          </cell>
          <cell r="L3" t="str">
            <v>Orlov uden løn</v>
          </cell>
          <cell r="M3" t="str">
            <v>Efterløn</v>
          </cell>
          <cell r="N3" t="str">
            <v>Straffeattest</v>
          </cell>
          <cell r="O3" t="str">
            <v xml:space="preserve">Administrationen/Stab - Nykøbing F. </v>
          </cell>
          <cell r="P3" t="str">
            <v>Forhåndsaftale- skriv i begrundelsen</v>
          </cell>
        </row>
        <row r="4">
          <cell r="C4" t="str">
            <v>Skiftende</v>
          </cell>
          <cell r="H4" t="str">
            <v>Forlængelse af ansættelsen</v>
          </cell>
          <cell r="L4" t="str">
            <v>Orlov med løn</v>
          </cell>
          <cell r="M4" t="str">
            <v>Eget ønske</v>
          </cell>
          <cell r="N4" t="str">
            <v>Børneattest</v>
          </cell>
          <cell r="O4" t="str">
            <v>Administrationen/Stab - Næstved</v>
          </cell>
          <cell r="P4" t="str">
            <v>Individuelt tillæg:(vælg fra listen)</v>
          </cell>
        </row>
        <row r="5">
          <cell r="C5" t="str">
            <v>Ansvarshav. aften/nat</v>
          </cell>
          <cell r="E5">
            <v>1</v>
          </cell>
          <cell r="H5" t="str">
            <v>Fri telefon</v>
          </cell>
          <cell r="L5" t="str">
            <v>Pasning af alvorligt sygt barn</v>
          </cell>
          <cell r="M5" t="str">
            <v>Emigration</v>
          </cell>
          <cell r="N5" t="str">
            <v>Straffe- og børneattest</v>
          </cell>
          <cell r="O5" t="str">
            <v>Akut - Køge</v>
          </cell>
          <cell r="P5" t="str">
            <v>&gt;1 års ans. for fleksibilitet</v>
          </cell>
        </row>
        <row r="6">
          <cell r="A6" t="str">
            <v>Nyansættelse</v>
          </cell>
          <cell r="C6" t="str">
            <v>Formaliseret (overlæg.)</v>
          </cell>
          <cell r="E6">
            <v>2</v>
          </cell>
          <cell r="H6" t="str">
            <v>Individuelt tillæg</v>
          </cell>
          <cell r="L6" t="str">
            <v>Pasning af børn med nedsat funktionsevne mv.</v>
          </cell>
          <cell r="M6" t="str">
            <v>Orlov/uddannelse</v>
          </cell>
          <cell r="O6" t="str">
            <v>Akut - Slagelse</v>
          </cell>
          <cell r="P6" t="str">
            <v>§ 37-tillæg (tidl. §40)</v>
          </cell>
        </row>
        <row r="7">
          <cell r="A7" t="str">
            <v>Overflytning</v>
          </cell>
          <cell r="E7" t="str">
            <v>Ikke relevant</v>
          </cell>
          <cell r="H7" t="str">
            <v>Konstitution</v>
          </cell>
          <cell r="L7" t="str">
            <v>Børns hospitalsindlæggelse</v>
          </cell>
          <cell r="M7" t="str">
            <v>Pension</v>
          </cell>
          <cell r="O7" t="str">
            <v>Akut Holbæk</v>
          </cell>
          <cell r="P7" t="str">
            <v>1-årig specialerettet udd.</v>
          </cell>
        </row>
        <row r="8">
          <cell r="H8" t="str">
            <v>Omkostningsfordeling</v>
          </cell>
          <cell r="M8" t="str">
            <v>Pension (forlader arbejdsmarkedet)</v>
          </cell>
          <cell r="O8" t="str">
            <v>Akut Nykøbing F.</v>
          </cell>
          <cell r="P8" t="str">
            <v>2007 tillæg</v>
          </cell>
        </row>
        <row r="9">
          <cell r="A9" t="str">
            <v>For.</v>
          </cell>
          <cell r="H9" t="str">
            <v>Overflytning</v>
          </cell>
          <cell r="M9" t="str">
            <v>Sygdom</v>
          </cell>
          <cell r="O9" t="str">
            <v>Anæstesi - Køge</v>
          </cell>
          <cell r="P9" t="str">
            <v>4 års efr. psyk+epil SL forh.</v>
          </cell>
        </row>
        <row r="10">
          <cell r="A10" t="str">
            <v>Ind.</v>
          </cell>
          <cell r="H10" t="str">
            <v>Stilling/titelskift</v>
          </cell>
          <cell r="M10" t="str">
            <v>Vikar ophørt</v>
          </cell>
          <cell r="O10" t="str">
            <v>Anæstesi - Næstved</v>
          </cell>
          <cell r="P10" t="str">
            <v>7,5% geografisk</v>
          </cell>
        </row>
        <row r="11">
          <cell r="H11" t="str">
            <v>Tillæg - ophører</v>
          </cell>
          <cell r="M11" t="str">
            <v>Værnepligt</v>
          </cell>
          <cell r="O11" t="str">
            <v>Anæstesi - Roskilde</v>
          </cell>
          <cell r="P11" t="str">
            <v>Administrative opgaver</v>
          </cell>
        </row>
        <row r="12">
          <cell r="C12" t="str">
            <v>Overenskomstansat</v>
          </cell>
          <cell r="H12" t="str">
            <v>Tillæg iht. forhåndsaftale</v>
          </cell>
          <cell r="O12" t="str">
            <v>Anæstesi - Slagelse/Ringsted</v>
          </cell>
          <cell r="P12" t="str">
            <v>Adskilte arbejdspladser</v>
          </cell>
        </row>
        <row r="13">
          <cell r="C13" t="str">
            <v>Elev</v>
          </cell>
          <cell r="H13" t="str">
            <v>Tillidsrepræsentant</v>
          </cell>
          <cell r="O13" t="str">
            <v>Anæstesi Nykøbing F.</v>
          </cell>
          <cell r="P13" t="str">
            <v>Afd. funktioner</v>
          </cell>
        </row>
        <row r="14">
          <cell r="C14" t="str">
            <v>Honorar/Vederlag</v>
          </cell>
          <cell r="H14" t="str">
            <v>Ændring af vagttype</v>
          </cell>
          <cell r="O14" t="str">
            <v>Anæstesien Holbæk</v>
          </cell>
          <cell r="P14" t="str">
            <v>Afdelingslederfunktion</v>
          </cell>
        </row>
        <row r="15">
          <cell r="C15" t="str">
            <v>Flexjob</v>
          </cell>
          <cell r="H15" t="str">
            <v>Ændring af vagttype</v>
          </cell>
          <cell r="O15" t="str">
            <v>Arbejdsmedicinsk - Køge</v>
          </cell>
          <cell r="P15" t="str">
            <v>Afdelingsportør</v>
          </cell>
        </row>
        <row r="16">
          <cell r="C16" t="str">
            <v>Løntilskud</v>
          </cell>
          <cell r="O16" t="str">
            <v>Arbejdsmedicinsk - Slagelse</v>
          </cell>
          <cell r="P16" t="str">
            <v>Affaldshåndtering</v>
          </cell>
        </row>
        <row r="17">
          <cell r="O17" t="str">
            <v>Arbejdsmedicinsk Nykøbing F.</v>
          </cell>
          <cell r="P17" t="str">
            <v>Afløser</v>
          </cell>
        </row>
        <row r="18">
          <cell r="O18" t="str">
            <v>Billeddiagnostik - Køge</v>
          </cell>
          <cell r="P18" t="str">
            <v>Afløser ved Patientbus</v>
          </cell>
        </row>
        <row r="19">
          <cell r="O19" t="str">
            <v>Billeddiagnostik - Roskilde</v>
          </cell>
          <cell r="P19" t="str">
            <v>Afløserkorps</v>
          </cell>
        </row>
        <row r="20">
          <cell r="O20" t="str">
            <v>Brystkirurgi – Ringsted</v>
          </cell>
          <cell r="P20" t="str">
            <v>Afsnitsansvarlig</v>
          </cell>
        </row>
        <row r="21">
          <cell r="O21" t="str">
            <v>Byggeprojektenheden - Slagelse</v>
          </cell>
          <cell r="P21" t="str">
            <v>Afsnitsbioanalytiker</v>
          </cell>
        </row>
        <row r="22">
          <cell r="O22" t="str">
            <v>Dermatologisk - Roskilde</v>
          </cell>
          <cell r="P22" t="str">
            <v>Afsnitsledelse</v>
          </cell>
        </row>
        <row r="23">
          <cell r="O23" t="str">
            <v>Fys, Ergo Holbæk</v>
          </cell>
          <cell r="P23" t="str">
            <v>Akkupunktur</v>
          </cell>
        </row>
        <row r="24">
          <cell r="O24" t="str">
            <v>Fysio- Nuklearmedicinsk - Næstved</v>
          </cell>
          <cell r="P24" t="str">
            <v>Aktiv indsats</v>
          </cell>
        </row>
        <row r="25">
          <cell r="O25" t="str">
            <v>Garantiklinik - Ringsted</v>
          </cell>
          <cell r="P25" t="str">
            <v>Akuterfaring</v>
          </cell>
        </row>
        <row r="26">
          <cell r="O26" t="str">
            <v>Gearti - Næstved</v>
          </cell>
          <cell r="P26" t="str">
            <v>Akutfunktion</v>
          </cell>
        </row>
        <row r="27">
          <cell r="L27" t="str">
            <v/>
          </cell>
          <cell r="M27" t="str">
            <v/>
          </cell>
          <cell r="O27" t="str">
            <v>Generel - Køge</v>
          </cell>
          <cell r="P27" t="str">
            <v>Alenefunktion</v>
          </cell>
        </row>
        <row r="28">
          <cell r="L28" t="str">
            <v/>
          </cell>
          <cell r="M28" t="str">
            <v/>
          </cell>
          <cell r="O28" t="str">
            <v>Generel - Roskilde</v>
          </cell>
          <cell r="P28" t="str">
            <v>ALS-team</v>
          </cell>
        </row>
        <row r="29">
          <cell r="L29" t="str">
            <v/>
          </cell>
          <cell r="O29" t="str">
            <v>Geriatri - Slagelse</v>
          </cell>
          <cell r="P29" t="str">
            <v>Ambulatoriefunktion</v>
          </cell>
        </row>
        <row r="30">
          <cell r="L30" t="str">
            <v/>
          </cell>
          <cell r="O30" t="str">
            <v>Geriatri Nykøbing F.</v>
          </cell>
          <cell r="P30" t="str">
            <v>AMIR</v>
          </cell>
        </row>
        <row r="31">
          <cell r="O31" t="str">
            <v>Geriatrisk - Roskilde</v>
          </cell>
          <cell r="P31" t="str">
            <v>Ammeteam</v>
          </cell>
        </row>
        <row r="32">
          <cell r="O32" t="str">
            <v>Gyn/Obs - Roskilde</v>
          </cell>
          <cell r="P32" t="str">
            <v>AMPS-testere</v>
          </cell>
        </row>
        <row r="33">
          <cell r="O33" t="str">
            <v>Gynækologi/obstetrik Holbæk</v>
          </cell>
          <cell r="P33" t="str">
            <v>Analyser</v>
          </cell>
        </row>
        <row r="34">
          <cell r="O34" t="str">
            <v>Gynækologisk - Næstved</v>
          </cell>
          <cell r="P34" t="str">
            <v>Anretning på afdelingen</v>
          </cell>
        </row>
        <row r="35">
          <cell r="O35" t="str">
            <v>Gynækologisk/obstetrik Nykøbing F.</v>
          </cell>
          <cell r="P35" t="str">
            <v>Ansv personaleuniform/garderob</v>
          </cell>
        </row>
        <row r="36">
          <cell r="O36" t="str">
            <v>Hæmatologisk - Roskilde</v>
          </cell>
          <cell r="P36" t="str">
            <v>Ansvar for rygklinik</v>
          </cell>
        </row>
        <row r="37">
          <cell r="O37" t="str">
            <v>Immunologi - Regional funktion</v>
          </cell>
          <cell r="P37" t="str">
            <v>Ansvarlig for MVU området</v>
          </cell>
        </row>
        <row r="38">
          <cell r="O38" t="str">
            <v>Intern medicin Nykøbing F.</v>
          </cell>
          <cell r="P38" t="str">
            <v>Ansvarlighed</v>
          </cell>
        </row>
        <row r="39">
          <cell r="O39" t="str">
            <v>Kalundborg Sundheds- og Akuthus</v>
          </cell>
          <cell r="P39" t="str">
            <v>Ansvarsfuld</v>
          </cell>
        </row>
        <row r="40">
          <cell r="O40" t="str">
            <v>Kardiologisk - Roskilde</v>
          </cell>
          <cell r="P40" t="str">
            <v>Ansvarshavende</v>
          </cell>
        </row>
        <row r="41">
          <cell r="O41" t="str">
            <v>Kirurgi - Slagelse</v>
          </cell>
          <cell r="P41" t="str">
            <v>Ansvarsområder</v>
          </cell>
        </row>
        <row r="42">
          <cell r="O42" t="str">
            <v>Kirurgi Holbæk</v>
          </cell>
          <cell r="P42" t="str">
            <v>Anæstesi</v>
          </cell>
        </row>
        <row r="43">
          <cell r="O43" t="str">
            <v>Kirurgi Nykøbing F.</v>
          </cell>
          <cell r="P43" t="str">
            <v>Apopleksiområdet</v>
          </cell>
        </row>
        <row r="44">
          <cell r="O44" t="str">
            <v>Kirurgisk - Køge</v>
          </cell>
          <cell r="P44" t="str">
            <v>Apoteket</v>
          </cell>
        </row>
        <row r="45">
          <cell r="O45" t="str">
            <v>Kirurgisk - Roskilde</v>
          </cell>
          <cell r="P45" t="str">
            <v>Apparaturregistrering</v>
          </cell>
        </row>
        <row r="46">
          <cell r="O46" t="str">
            <v>Klinisk Biokemi - Regional funktion</v>
          </cell>
          <cell r="P46" t="str">
            <v>Arb. med sk. landsdæk. funkt.</v>
          </cell>
        </row>
        <row r="47">
          <cell r="O47" t="str">
            <v>Klinisk Biokemi Holbæk</v>
          </cell>
          <cell r="P47" t="str">
            <v>Arbejde i Lægemiddelkomitéen</v>
          </cell>
        </row>
        <row r="48">
          <cell r="O48" t="str">
            <v>Klinisk Biokemisk - Køge</v>
          </cell>
          <cell r="P48" t="str">
            <v>Arbejde indenfor ALS</v>
          </cell>
        </row>
        <row r="49">
          <cell r="O49" t="str">
            <v>Klinisk Biokemisk - Roskilde</v>
          </cell>
          <cell r="P49" t="str">
            <v>Arbejde med særlig målgruppe</v>
          </cell>
        </row>
        <row r="50">
          <cell r="O50" t="str">
            <v>Klinisk fysiologi Holbæk</v>
          </cell>
          <cell r="P50" t="str">
            <v>Arbejdets særlige karakter</v>
          </cell>
        </row>
        <row r="51">
          <cell r="O51" t="str">
            <v>Klinisk Fysiologisk - Køge</v>
          </cell>
          <cell r="P51" t="str">
            <v>Arbejds-/Ansvarsområde</v>
          </cell>
        </row>
        <row r="52">
          <cell r="O52" t="str">
            <v>Lærlinge og elever - Næst./Slag./Ring.</v>
          </cell>
          <cell r="P52" t="str">
            <v>Arbejdsindsats</v>
          </cell>
        </row>
        <row r="53">
          <cell r="O53" t="str">
            <v>Mammakirurgisk- Ringsted</v>
          </cell>
          <cell r="P53" t="str">
            <v>Arbejdsmiljø</v>
          </cell>
        </row>
        <row r="54">
          <cell r="O54" t="str">
            <v>Medicinsk - Køge</v>
          </cell>
          <cell r="P54" t="str">
            <v>Arbejdspladsforum</v>
          </cell>
        </row>
        <row r="55">
          <cell r="O55" t="str">
            <v>Medicinsk - Næstved</v>
          </cell>
          <cell r="P55" t="str">
            <v>Arbejdstidsbestemt tillæg</v>
          </cell>
        </row>
        <row r="56">
          <cell r="O56" t="str">
            <v>Medicinsk - Roskilde</v>
          </cell>
          <cell r="P56" t="str">
            <v>ATCN</v>
          </cell>
        </row>
        <row r="57">
          <cell r="O57" t="str">
            <v>Medicinsk - Slagelse</v>
          </cell>
          <cell r="P57" t="str">
            <v>Auditor</v>
          </cell>
        </row>
        <row r="58">
          <cell r="O58" t="str">
            <v>Medicinsk Holbæk</v>
          </cell>
          <cell r="P58" t="str">
            <v>Autoclaver</v>
          </cell>
        </row>
        <row r="59">
          <cell r="O59" t="str">
            <v>Medico - Næstved</v>
          </cell>
          <cell r="P59" t="str">
            <v>Autorisation</v>
          </cell>
        </row>
        <row r="60">
          <cell r="O60" t="str">
            <v>Medicoteknik Nykøbing F.</v>
          </cell>
          <cell r="P60" t="str">
            <v>Beklædningsgodtgørelse</v>
          </cell>
        </row>
        <row r="61">
          <cell r="O61" t="str">
            <v>Mikrobiologi - Regional funktion</v>
          </cell>
          <cell r="P61" t="str">
            <v>Belastende klientgr./-afdeling</v>
          </cell>
        </row>
        <row r="62">
          <cell r="O62" t="str">
            <v>Nakskov Sundhedscenter</v>
          </cell>
          <cell r="P62" t="str">
            <v>Beredskabsansvarlig</v>
          </cell>
        </row>
        <row r="63">
          <cell r="O63" t="str">
            <v>Neurologisk - Næstved</v>
          </cell>
          <cell r="P63" t="str">
            <v>Beredskabssekretær</v>
          </cell>
        </row>
        <row r="64">
          <cell r="O64" t="str">
            <v>Neurologisk - Roskilde</v>
          </cell>
          <cell r="P64" t="str">
            <v>Betjening af kioskvogn</v>
          </cell>
        </row>
        <row r="65">
          <cell r="O65" t="str">
            <v>Onkologi - Næstved</v>
          </cell>
          <cell r="P65" t="str">
            <v>Boligadministration</v>
          </cell>
        </row>
        <row r="66">
          <cell r="O66" t="str">
            <v>Onkologisk - Roskilde</v>
          </cell>
          <cell r="P66" t="str">
            <v>Bookingfunktion</v>
          </cell>
        </row>
        <row r="67">
          <cell r="O67" t="str">
            <v>Ortopædkirurgi Holbæk</v>
          </cell>
          <cell r="P67" t="str">
            <v>botolinum funktion</v>
          </cell>
        </row>
        <row r="68">
          <cell r="O68" t="str">
            <v>Ortopædkirurgi Nykøbing F.</v>
          </cell>
          <cell r="P68" t="str">
            <v>Bredden i opgavefunktioner</v>
          </cell>
        </row>
        <row r="69">
          <cell r="O69" t="str">
            <v>Ortopædkirurgi- Næstved/Slagelse</v>
          </cell>
          <cell r="P69" t="str">
            <v>Bækkenbundspalpation</v>
          </cell>
        </row>
        <row r="70">
          <cell r="O70" t="str">
            <v>Ortopædkirurgisk - Køge</v>
          </cell>
          <cell r="P70" t="str">
            <v>Børneområdet, erfaring</v>
          </cell>
        </row>
        <row r="71">
          <cell r="O71" t="str">
            <v>Patologi - Næstved/Slagelse</v>
          </cell>
          <cell r="P71" t="str">
            <v>Børnespeciale</v>
          </cell>
        </row>
        <row r="72">
          <cell r="O72" t="str">
            <v>Patologisk - Roskilde</v>
          </cell>
          <cell r="P72" t="str">
            <v>Certificeringskursus</v>
          </cell>
        </row>
        <row r="73">
          <cell r="O73" t="str">
            <v>Plastikkirurgisk - Roskilde</v>
          </cell>
          <cell r="P73" t="str">
            <v>Certifikat</v>
          </cell>
        </row>
        <row r="74">
          <cell r="O74" t="str">
            <v>Praksisreservelæger - Næstved/Slagelse</v>
          </cell>
          <cell r="P74" t="str">
            <v>Chaufførtillæg</v>
          </cell>
        </row>
        <row r="75">
          <cell r="O75" t="str">
            <v>Psyk. Afd. for Børne og ungdomspsykiatri</v>
          </cell>
          <cell r="P75" t="str">
            <v>Chefkonsulent</v>
          </cell>
        </row>
        <row r="76">
          <cell r="O76" t="str">
            <v>Psyk. Afd. for specialfunktioner</v>
          </cell>
          <cell r="P76" t="str">
            <v>CT-scanning</v>
          </cell>
        </row>
        <row r="77">
          <cell r="O77" t="str">
            <v>Psyk. Enhed for brugerst. Psykiatri</v>
          </cell>
          <cell r="P77" t="str">
            <v>Daglig Ledelse</v>
          </cell>
        </row>
        <row r="78">
          <cell r="O78" t="str">
            <v>Psyk. Ledelse</v>
          </cell>
          <cell r="P78" t="str">
            <v>Daglig planlægning</v>
          </cell>
        </row>
        <row r="79">
          <cell r="O79" t="str">
            <v>Psyk. Praksiskonsulenter</v>
          </cell>
          <cell r="P79" t="str">
            <v>Danske Kvalitetsmodel</v>
          </cell>
        </row>
        <row r="80">
          <cell r="O80" t="str">
            <v>Psyk. Psyk info</v>
          </cell>
          <cell r="P80" t="str">
            <v>Dataregistrering</v>
          </cell>
        </row>
        <row r="81">
          <cell r="O81" t="str">
            <v>Psyk. Psykiatrien Syd</v>
          </cell>
          <cell r="P81" t="str">
            <v>Delt tjeneste</v>
          </cell>
        </row>
        <row r="82">
          <cell r="O82" t="str">
            <v>Psyk. Psykiatrien Vest</v>
          </cell>
          <cell r="P82" t="str">
            <v>Depottjeneste</v>
          </cell>
        </row>
        <row r="83">
          <cell r="O83" t="str">
            <v>Psyk. Psykiatrien Øst</v>
          </cell>
          <cell r="P83" t="str">
            <v>Depottjeneste 3 år</v>
          </cell>
        </row>
        <row r="84">
          <cell r="O84" t="str">
            <v>Psyk. Psykiatrihuset</v>
          </cell>
          <cell r="P84" t="str">
            <v>Diabetespatienter</v>
          </cell>
        </row>
        <row r="85">
          <cell r="O85" t="str">
            <v>Psyk. Psykiatriområdet</v>
          </cell>
          <cell r="P85" t="str">
            <v>Dialysetillæg</v>
          </cell>
        </row>
        <row r="86">
          <cell r="O86" t="str">
            <v>Psyk. Psykiatrisk forskningsenhed</v>
          </cell>
          <cell r="P86" t="str">
            <v>Difference - Klinisk Vejleder</v>
          </cell>
        </row>
        <row r="87">
          <cell r="O87" t="str">
            <v>Psyk. Psykiatrisk visitationsklinik</v>
          </cell>
          <cell r="P87" t="str">
            <v>Difference - Ph.d. studerende</v>
          </cell>
        </row>
        <row r="88">
          <cell r="O88" t="str">
            <v>Psyk. Retspsykiatri</v>
          </cell>
          <cell r="P88" t="str">
            <v>Difference - Skemalægger</v>
          </cell>
        </row>
        <row r="89">
          <cell r="O89" t="str">
            <v>Psyk. Stabsoverlægefunktionen</v>
          </cell>
          <cell r="P89" t="str">
            <v>Difference - Spec. Kompetence</v>
          </cell>
        </row>
        <row r="90">
          <cell r="O90" t="str">
            <v>Pædiatri - Næstved</v>
          </cell>
          <cell r="P90" t="str">
            <v>Differencetrin</v>
          </cell>
        </row>
        <row r="91">
          <cell r="O91" t="str">
            <v>Pædiatri Holbæk</v>
          </cell>
          <cell r="P91" t="str">
            <v>Diplomkursus, ekstra</v>
          </cell>
        </row>
        <row r="92">
          <cell r="O92" t="str">
            <v>Pædiatri Nykøbing F.</v>
          </cell>
          <cell r="P92" t="str">
            <v>Diplomstudie</v>
          </cell>
        </row>
        <row r="93">
          <cell r="O93" t="str">
            <v>Pædiatrisk - Roskilde</v>
          </cell>
          <cell r="P93" t="str">
            <v>Diplomuddannelse</v>
          </cell>
        </row>
        <row r="94">
          <cell r="O94" t="str">
            <v>Radiologi - Ringsted</v>
          </cell>
          <cell r="P94" t="str">
            <v>Disp. 5 ugers op udd.</v>
          </cell>
        </row>
        <row r="95">
          <cell r="O95" t="str">
            <v>Radiologi - Slagelse</v>
          </cell>
          <cell r="P95" t="str">
            <v>Dispositionstillæg</v>
          </cell>
        </row>
        <row r="96">
          <cell r="O96" t="str">
            <v>Radiologi Holbæk</v>
          </cell>
          <cell r="P96" t="str">
            <v>Distriktsambulatorie</v>
          </cell>
        </row>
        <row r="97">
          <cell r="O97" t="str">
            <v>Radiologi Nykøbing F.</v>
          </cell>
          <cell r="P97" t="str">
            <v>Distriktssygeplejerske</v>
          </cell>
        </row>
        <row r="98">
          <cell r="O98" t="str">
            <v>Radiologi- Næstved</v>
          </cell>
          <cell r="P98" t="str">
            <v>Diverse kurser</v>
          </cell>
        </row>
        <row r="99">
          <cell r="O99" t="str">
            <v>Reumalogisk - Roskilde</v>
          </cell>
          <cell r="P99" t="str">
            <v>Dobbelt funktion</v>
          </cell>
        </row>
        <row r="100">
          <cell r="O100" t="str">
            <v>Reumalogisk- Køge</v>
          </cell>
          <cell r="P100" t="str">
            <v>DRG-ansvarlig</v>
          </cell>
        </row>
        <row r="101">
          <cell r="O101" t="str">
            <v>Reumalogisk/geriatrisk - Køge</v>
          </cell>
          <cell r="P101" t="str">
            <v>DRG-opgaver</v>
          </cell>
        </row>
        <row r="102">
          <cell r="O102" t="str">
            <v>Reumatologi Nykøbing F.</v>
          </cell>
          <cell r="P102" t="str">
            <v>Driftsopgaver</v>
          </cell>
        </row>
        <row r="103">
          <cell r="O103" t="str">
            <v>Reumatologi, fys, ergo - Næst./Slag./Ring.</v>
          </cell>
          <cell r="P103" t="str">
            <v>Dukketeater</v>
          </cell>
        </row>
        <row r="104">
          <cell r="O104" t="str">
            <v>Service - Køge</v>
          </cell>
          <cell r="P104" t="str">
            <v>E-fakturering</v>
          </cell>
        </row>
        <row r="105">
          <cell r="O105" t="str">
            <v>Service - Roskilde</v>
          </cell>
          <cell r="P105" t="str">
            <v>Effektivitet i arbejdet</v>
          </cell>
        </row>
        <row r="106">
          <cell r="O106" t="str">
            <v>Socialrådgiverne - Køge</v>
          </cell>
          <cell r="P106" t="str">
            <v>Efterudd., Diabetes Mellitus</v>
          </cell>
        </row>
        <row r="107">
          <cell r="O107" t="str">
            <v>Socialrådgiverne - Roskilde</v>
          </cell>
          <cell r="P107" t="str">
            <v>Efteruddannelse</v>
          </cell>
        </row>
        <row r="108">
          <cell r="O108" t="str">
            <v>Sygehusledelse  - Køge</v>
          </cell>
          <cell r="P108" t="str">
            <v>Efteruddannelse - kort varigh.</v>
          </cell>
        </row>
        <row r="109">
          <cell r="O109" t="str">
            <v>Sygehusledelse - Roskilde</v>
          </cell>
          <cell r="P109" t="str">
            <v>Efteruddannelse - lang varigh.</v>
          </cell>
        </row>
        <row r="110">
          <cell r="O110" t="str">
            <v>Sygehusledelse Holbæk</v>
          </cell>
          <cell r="P110" t="str">
            <v>Efteruddannelse, cardiologisk</v>
          </cell>
        </row>
        <row r="111">
          <cell r="O111" t="str">
            <v>Sygehusledelsen - Næstved</v>
          </cell>
          <cell r="P111" t="str">
            <v>Efteruddannelse, operation</v>
          </cell>
        </row>
        <row r="112">
          <cell r="O112" t="str">
            <v>Sygehusledelsen Nykøbing F.</v>
          </cell>
          <cell r="P112" t="str">
            <v>Efteruddannelse, pædiatri</v>
          </cell>
        </row>
        <row r="113">
          <cell r="O113" t="str">
            <v>Tand- mund- kæbe - Næstved</v>
          </cell>
          <cell r="P113" t="str">
            <v>Efteruddannelse, sosu</v>
          </cell>
        </row>
        <row r="114">
          <cell r="O114" t="str">
            <v>Teknisk Afdeling - Køge</v>
          </cell>
          <cell r="P114" t="str">
            <v>Egenkontrol</v>
          </cell>
        </row>
        <row r="115">
          <cell r="O115" t="str">
            <v>Teknisk Afdeling - Roskilde</v>
          </cell>
          <cell r="P115" t="str">
            <v>Ejendomsfunktioner</v>
          </cell>
        </row>
        <row r="116">
          <cell r="O116" t="str">
            <v>Urologi - Næstved</v>
          </cell>
          <cell r="P116" t="str">
            <v>Eksp. colorectale pat.</v>
          </cell>
        </row>
        <row r="117">
          <cell r="O117" t="str">
            <v>Urologisk Afdeling - Roskilde</v>
          </cell>
          <cell r="P117" t="str">
            <v>Ekspertise</v>
          </cell>
        </row>
        <row r="118">
          <cell r="O118" t="str">
            <v>Øjenafdelingen - Næstved</v>
          </cell>
          <cell r="P118" t="str">
            <v>Eksterne kunder</v>
          </cell>
        </row>
        <row r="119">
          <cell r="O119" t="str">
            <v>Øjenafdelingen - Roskilde</v>
          </cell>
          <cell r="P119" t="str">
            <v>Ekstraordinær aktivitet</v>
          </cell>
        </row>
        <row r="120">
          <cell r="O120" t="str">
            <v>Øre Næse Hals - Køge</v>
          </cell>
          <cell r="P120" t="str">
            <v>EMG, ENG, EP, EEG</v>
          </cell>
        </row>
        <row r="121">
          <cell r="O121" t="str">
            <v>Øre- næse- Hals - Næstved/Slagelse</v>
          </cell>
          <cell r="P121" t="str">
            <v>EMU</v>
          </cell>
        </row>
        <row r="122">
          <cell r="O122" t="str">
            <v>Øre Næse Hals - Roskilde</v>
          </cell>
          <cell r="P122" t="str">
            <v>Endoskopi</v>
          </cell>
        </row>
        <row r="123">
          <cell r="P123" t="str">
            <v>Eneansvar aften/nat</v>
          </cell>
        </row>
        <row r="124">
          <cell r="P124" t="str">
            <v>Eneansvar f. Kalundborg Sygehu</v>
          </cell>
        </row>
        <row r="125">
          <cell r="P125" t="str">
            <v>Eneansvarlig</v>
          </cell>
        </row>
        <row r="126">
          <cell r="P126" t="str">
            <v>Eneansvarlig blodbank</v>
          </cell>
        </row>
        <row r="127">
          <cell r="P127" t="str">
            <v>Engagement</v>
          </cell>
        </row>
        <row r="128">
          <cell r="P128" t="str">
            <v>Engagement i arbejdet</v>
          </cell>
        </row>
        <row r="129">
          <cell r="P129" t="str">
            <v>Engagement/selvstændighed</v>
          </cell>
        </row>
        <row r="130">
          <cell r="P130" t="str">
            <v>Enggården luk/sikr</v>
          </cell>
        </row>
        <row r="131">
          <cell r="P131" t="str">
            <v>Epi.kir.</v>
          </cell>
        </row>
        <row r="132">
          <cell r="P132" t="str">
            <v>ERCP i fællesamb.</v>
          </cell>
        </row>
        <row r="133">
          <cell r="P133" t="str">
            <v>Erf. arb. m. psyk. patienter</v>
          </cell>
        </row>
        <row r="134">
          <cell r="P134" t="str">
            <v>Erf. med kommunik./formidling</v>
          </cell>
        </row>
        <row r="135">
          <cell r="P135" t="str">
            <v>Erfa. og indsigt i brug. behov</v>
          </cell>
        </row>
        <row r="136">
          <cell r="P136" t="str">
            <v>Erfa/specialistfunktion</v>
          </cell>
        </row>
        <row r="137">
          <cell r="P137" t="str">
            <v>Erfaring</v>
          </cell>
        </row>
        <row r="138">
          <cell r="P138" t="str">
            <v>Erfaring - viden</v>
          </cell>
        </row>
        <row r="139">
          <cell r="P139" t="str">
            <v>Erfaring fra tidl. og nuv. ans</v>
          </cell>
        </row>
        <row r="140">
          <cell r="P140" t="str">
            <v>Erfaring i varmeteknik</v>
          </cell>
        </row>
        <row r="141">
          <cell r="P141" t="str">
            <v>Erfaring vedr. sygehusdrift</v>
          </cell>
        </row>
        <row r="142">
          <cell r="P142" t="str">
            <v>Erfaringsmæssige kompetencer</v>
          </cell>
        </row>
        <row r="143">
          <cell r="P143" t="str">
            <v>Erhvervsuddannelse</v>
          </cell>
        </row>
        <row r="144">
          <cell r="P144" t="str">
            <v>Ernæring</v>
          </cell>
        </row>
        <row r="145">
          <cell r="P145" t="str">
            <v>Faglig dygtighed</v>
          </cell>
        </row>
        <row r="146">
          <cell r="P146" t="str">
            <v>Faglig færdighed</v>
          </cell>
        </row>
        <row r="147">
          <cell r="P147" t="str">
            <v>Faglig kompetence</v>
          </cell>
        </row>
        <row r="148">
          <cell r="P148" t="str">
            <v>Faglig ledelse</v>
          </cell>
        </row>
        <row r="149">
          <cell r="P149" t="str">
            <v>Faglig og personlig kompetence</v>
          </cell>
        </row>
        <row r="150">
          <cell r="P150" t="str">
            <v>Faglig selvstændighed</v>
          </cell>
        </row>
        <row r="151">
          <cell r="P151" t="str">
            <v>Faglig tiltag</v>
          </cell>
        </row>
        <row r="152">
          <cell r="P152" t="str">
            <v>Faglig udvikling</v>
          </cell>
        </row>
        <row r="153">
          <cell r="P153" t="str">
            <v>Faglig viden</v>
          </cell>
        </row>
        <row r="154">
          <cell r="P154" t="str">
            <v>Faglige kvalifikationer</v>
          </cell>
        </row>
        <row r="155">
          <cell r="P155" t="str">
            <v>Fagområder</v>
          </cell>
        </row>
        <row r="156">
          <cell r="P156" t="str">
            <v>Fast nattevagt</v>
          </cell>
        </row>
        <row r="157">
          <cell r="P157" t="str">
            <v>Fastansat vikar</v>
          </cell>
        </row>
        <row r="158">
          <cell r="P158" t="str">
            <v>Fastholdelse i stillingen</v>
          </cell>
        </row>
        <row r="159">
          <cell r="P159" t="str">
            <v>Fastholdelsestillæg</v>
          </cell>
        </row>
        <row r="160">
          <cell r="P160" t="str">
            <v>Fleksibel opgavevaretagelse</v>
          </cell>
        </row>
        <row r="161">
          <cell r="P161" t="str">
            <v>Fleksibilitet</v>
          </cell>
        </row>
        <row r="162">
          <cell r="P162" t="str">
            <v>Flere begrundelser</v>
          </cell>
        </row>
        <row r="163">
          <cell r="P163" t="str">
            <v>Flere funktioner</v>
          </cell>
        </row>
        <row r="164">
          <cell r="P164" t="str">
            <v>Flere års ansætt.</v>
          </cell>
        </row>
        <row r="165">
          <cell r="P165" t="str">
            <v>Flytte- og kørselsopgaver</v>
          </cell>
        </row>
        <row r="166">
          <cell r="P166" t="str">
            <v>Fondsfinansering</v>
          </cell>
        </row>
        <row r="167">
          <cell r="P167" t="str">
            <v>Foniatrisk Klinik</v>
          </cell>
        </row>
        <row r="168">
          <cell r="P168" t="str">
            <v>Fordeling af personaleuniform</v>
          </cell>
        </row>
        <row r="169">
          <cell r="P169" t="str">
            <v>Fordybelseskurser</v>
          </cell>
        </row>
        <row r="170">
          <cell r="P170" t="str">
            <v>Forflytningsinstruktør</v>
          </cell>
        </row>
        <row r="171">
          <cell r="P171" t="str">
            <v>Forflytningsvejleder</v>
          </cell>
        </row>
        <row r="172">
          <cell r="P172" t="str">
            <v>Forhøjet gruppeledertillæg</v>
          </cell>
        </row>
        <row r="173">
          <cell r="P173" t="str">
            <v>Forløbskoordinator</v>
          </cell>
        </row>
        <row r="174">
          <cell r="P174" t="str">
            <v>Formidling, diverse</v>
          </cell>
        </row>
        <row r="175">
          <cell r="P175" t="str">
            <v>Forv. højskolens diplomkursus</v>
          </cell>
        </row>
        <row r="176">
          <cell r="P176" t="str">
            <v>Fremstilling af komponenter</v>
          </cell>
        </row>
        <row r="177">
          <cell r="P177" t="str">
            <v>Frontfunktion</v>
          </cell>
        </row>
        <row r="178">
          <cell r="P178" t="str">
            <v>Funktion i højere stilling</v>
          </cell>
        </row>
        <row r="179">
          <cell r="P179" t="str">
            <v>Funktions- og teknisk ansvar</v>
          </cell>
        </row>
        <row r="180">
          <cell r="P180" t="str">
            <v>Funktionschef</v>
          </cell>
        </row>
        <row r="181">
          <cell r="P181" t="str">
            <v>Funktionsområder</v>
          </cell>
        </row>
        <row r="182">
          <cell r="P182" t="str">
            <v>Funktionstillæg</v>
          </cell>
        </row>
        <row r="183">
          <cell r="P183" t="str">
            <v>Fysiurgiske hjælpemidler</v>
          </cell>
        </row>
        <row r="184">
          <cell r="P184" t="str">
            <v>Fødeafdeling</v>
          </cell>
        </row>
        <row r="185">
          <cell r="P185" t="str">
            <v>Gammelt forhåndsaftaletillæg</v>
          </cell>
        </row>
        <row r="186">
          <cell r="P186" t="str">
            <v>Gennemført Canc.cur</v>
          </cell>
        </row>
        <row r="187">
          <cell r="P187" t="str">
            <v>Gennemført opskoling</v>
          </cell>
        </row>
        <row r="188">
          <cell r="P188" t="str">
            <v>Geriatrisk, erfaring</v>
          </cell>
        </row>
        <row r="189">
          <cell r="P189" t="str">
            <v>Grund-/erhvervsrelat. kursus</v>
          </cell>
        </row>
        <row r="190">
          <cell r="P190" t="str">
            <v>Grundudd. + 1 års ansættelse</v>
          </cell>
        </row>
        <row r="191">
          <cell r="P191" t="str">
            <v>Gruppeledertillæg</v>
          </cell>
        </row>
        <row r="192">
          <cell r="P192" t="str">
            <v>GT-løn Pers. kval. 2010</v>
          </cell>
        </row>
        <row r="193">
          <cell r="P193" t="str">
            <v>Gulvvaskemaskine</v>
          </cell>
        </row>
        <row r="194">
          <cell r="P194" t="str">
            <v>Harmonisering teknik</v>
          </cell>
        </row>
        <row r="195">
          <cell r="P195" t="str">
            <v>Helsepædagog Marjatta</v>
          </cell>
        </row>
        <row r="196">
          <cell r="P196" t="str">
            <v>Herbergstillæg</v>
          </cell>
        </row>
        <row r="197">
          <cell r="P197" t="str">
            <v>Hjemmesideansvar</v>
          </cell>
        </row>
        <row r="198">
          <cell r="P198" t="str">
            <v>Hjertestop</v>
          </cell>
        </row>
        <row r="199">
          <cell r="P199" t="str">
            <v>Hjælpemidler</v>
          </cell>
        </row>
        <row r="200">
          <cell r="P200" t="str">
            <v>Hospitalstillæg</v>
          </cell>
        </row>
        <row r="201">
          <cell r="P201" t="str">
            <v>Hovedansvarsområde</v>
          </cell>
        </row>
        <row r="202">
          <cell r="P202" t="str">
            <v>HR-kompetencer</v>
          </cell>
        </row>
        <row r="203">
          <cell r="P203" t="str">
            <v>Humanbiolog</v>
          </cell>
        </row>
        <row r="204">
          <cell r="P204" t="str">
            <v>Hvilerumsfunktion</v>
          </cell>
        </row>
        <row r="205">
          <cell r="P205" t="str">
            <v>Hygiejnetillæg</v>
          </cell>
        </row>
        <row r="206">
          <cell r="P206" t="str">
            <v>Håndtering af plc-styringer</v>
          </cell>
        </row>
        <row r="207">
          <cell r="P207" t="str">
            <v>ID-kort produktion</v>
          </cell>
        </row>
        <row r="208">
          <cell r="P208" t="str">
            <v>Iflg. overenskomst 2002</v>
          </cell>
        </row>
        <row r="209">
          <cell r="P209" t="str">
            <v>Implementeringssprog</v>
          </cell>
        </row>
        <row r="210">
          <cell r="P210" t="str">
            <v>Indkøb</v>
          </cell>
        </row>
        <row r="211">
          <cell r="P211" t="str">
            <v>Indkøb af materialer</v>
          </cell>
        </row>
        <row r="212">
          <cell r="P212" t="str">
            <v>Indkøb og Logistik</v>
          </cell>
        </row>
        <row r="213">
          <cell r="P213" t="str">
            <v>Indpl. pr. 31.3.2000</v>
          </cell>
        </row>
        <row r="214">
          <cell r="P214" t="str">
            <v>Ingen højeste tjenestetid</v>
          </cell>
        </row>
        <row r="215">
          <cell r="P215" t="str">
            <v>Initiativtager</v>
          </cell>
        </row>
        <row r="216">
          <cell r="P216" t="str">
            <v>Inkontinens</v>
          </cell>
        </row>
        <row r="217">
          <cell r="P217" t="str">
            <v>Institutionstillæg</v>
          </cell>
        </row>
        <row r="218">
          <cell r="P218" t="str">
            <v>Instruktion og supervision</v>
          </cell>
        </row>
        <row r="219">
          <cell r="P219" t="str">
            <v>Instruktør</v>
          </cell>
        </row>
        <row r="220">
          <cell r="P220" t="str">
            <v>Instrum.v.+bækkenkoger</v>
          </cell>
        </row>
        <row r="221">
          <cell r="P221" t="str">
            <v>Intensiv</v>
          </cell>
        </row>
        <row r="222">
          <cell r="P222" t="str">
            <v>IT funktioner</v>
          </cell>
        </row>
        <row r="223">
          <cell r="P223" t="str">
            <v>IT systemer</v>
          </cell>
        </row>
        <row r="224">
          <cell r="P224" t="str">
            <v>IT-kompetencer</v>
          </cell>
        </row>
        <row r="225">
          <cell r="P225" t="str">
            <v>IT-specialist i bb it-system</v>
          </cell>
        </row>
        <row r="226">
          <cell r="P226" t="str">
            <v>IT-viden</v>
          </cell>
        </row>
        <row r="227">
          <cell r="P227" t="str">
            <v>Jfr. forhåndsaftale</v>
          </cell>
        </row>
        <row r="228">
          <cell r="P228" t="str">
            <v>Jobrotation</v>
          </cell>
        </row>
        <row r="229">
          <cell r="P229" t="str">
            <v>Journalfunktion</v>
          </cell>
        </row>
        <row r="230">
          <cell r="P230" t="str">
            <v>Kapelfunktion (HO)</v>
          </cell>
        </row>
        <row r="231">
          <cell r="P231" t="str">
            <v>Kar.lab koordinerende opgaver</v>
          </cell>
        </row>
        <row r="232">
          <cell r="P232" t="str">
            <v>Kardiologi</v>
          </cell>
        </row>
        <row r="233">
          <cell r="P233" t="str">
            <v>Kedelhus</v>
          </cell>
        </row>
        <row r="234">
          <cell r="P234" t="str">
            <v>Kendt jordemoder</v>
          </cell>
        </row>
        <row r="235">
          <cell r="P235" t="str">
            <v>Ketogen diæt</v>
          </cell>
        </row>
        <row r="236">
          <cell r="P236" t="str">
            <v>Klin. erfaring/ansvarlighed</v>
          </cell>
        </row>
        <row r="237">
          <cell r="P237" t="str">
            <v>Klinisk besl.- forskningsmet.</v>
          </cell>
        </row>
        <row r="238">
          <cell r="P238" t="str">
            <v>Klinisk forskning</v>
          </cell>
        </row>
        <row r="239">
          <cell r="P239" t="str">
            <v>Klinisk sygeplejespecialist</v>
          </cell>
        </row>
        <row r="240">
          <cell r="P240" t="str">
            <v>Klinisk underv.på afd. niveau</v>
          </cell>
        </row>
        <row r="241">
          <cell r="P241" t="str">
            <v>Klinisk vejleder</v>
          </cell>
        </row>
        <row r="242">
          <cell r="P242" t="str">
            <v>Kliniske og personlige kvl.</v>
          </cell>
        </row>
        <row r="243">
          <cell r="P243" t="str">
            <v>Kofoedsmindetillæg</v>
          </cell>
        </row>
        <row r="244">
          <cell r="P244" t="str">
            <v>Kommunikation</v>
          </cell>
        </row>
        <row r="245">
          <cell r="P245" t="str">
            <v>Kommunom - fagdel (DK2)</v>
          </cell>
        </row>
        <row r="246">
          <cell r="P246" t="str">
            <v>Kommunom - grunddel (DK1)</v>
          </cell>
        </row>
        <row r="247">
          <cell r="P247" t="str">
            <v>Komp. for manglende pension</v>
          </cell>
        </row>
        <row r="248">
          <cell r="P248" t="str">
            <v>Kompensation funktionstillæg</v>
          </cell>
        </row>
        <row r="249">
          <cell r="P249" t="str">
            <v>Kompensationsfrihed</v>
          </cell>
        </row>
        <row r="250">
          <cell r="P250" t="str">
            <v>Kompetence</v>
          </cell>
        </row>
        <row r="251">
          <cell r="P251" t="str">
            <v>Kompetence som TIR</v>
          </cell>
        </row>
        <row r="252">
          <cell r="P252" t="str">
            <v>Kompetenceudvikling</v>
          </cell>
        </row>
        <row r="253">
          <cell r="P253" t="str">
            <v>Kompleksitet</v>
          </cell>
        </row>
        <row r="254">
          <cell r="P254" t="str">
            <v>Komplekst arbejdsområde</v>
          </cell>
        </row>
        <row r="255">
          <cell r="P255" t="str">
            <v>Komplekst ledelsesområde</v>
          </cell>
        </row>
        <row r="256">
          <cell r="P256" t="str">
            <v>Konstituering</v>
          </cell>
        </row>
        <row r="257">
          <cell r="P257" t="str">
            <v>Konsulentfunktion</v>
          </cell>
        </row>
        <row r="258">
          <cell r="P258" t="str">
            <v>Kontaktbioanalytiker</v>
          </cell>
        </row>
        <row r="259">
          <cell r="P259" t="str">
            <v>Kontaktperson</v>
          </cell>
        </row>
        <row r="260">
          <cell r="P260" t="str">
            <v>Kontrakttillæg</v>
          </cell>
        </row>
        <row r="261">
          <cell r="P261" t="str">
            <v>Kontrakttillæg 15%</v>
          </cell>
        </row>
        <row r="262">
          <cell r="P262" t="str">
            <v>Konverteringstillæg</v>
          </cell>
        </row>
        <row r="263">
          <cell r="P263" t="str">
            <v>Koord. instruksmateriale</v>
          </cell>
        </row>
        <row r="264">
          <cell r="P264" t="str">
            <v>Koordinator</v>
          </cell>
        </row>
        <row r="265">
          <cell r="P265" t="str">
            <v>Koordinatortillæg</v>
          </cell>
        </row>
        <row r="266">
          <cell r="P266" t="str">
            <v>Koordinerende funktioner</v>
          </cell>
        </row>
        <row r="267">
          <cell r="P267" t="str">
            <v>Koordinerende led. oversygepl.</v>
          </cell>
        </row>
        <row r="268">
          <cell r="P268" t="str">
            <v>Koordinerende sårsygepleje</v>
          </cell>
        </row>
        <row r="269">
          <cell r="P269" t="str">
            <v>Korrektion af ketogendiæt tlf.</v>
          </cell>
        </row>
        <row r="270">
          <cell r="P270" t="str">
            <v>Kræftkoordinator</v>
          </cell>
        </row>
        <row r="271">
          <cell r="P271" t="str">
            <v>KTO Forlig 01.04.05 + 1 trin</v>
          </cell>
        </row>
        <row r="272">
          <cell r="P272" t="str">
            <v>KTO-tillæg</v>
          </cell>
        </row>
        <row r="273">
          <cell r="P273" t="str">
            <v>Kv. i sy.pl.faglig vejl.</v>
          </cell>
        </row>
        <row r="274">
          <cell r="P274" t="str">
            <v>Kv. inden for epilepsi</v>
          </cell>
        </row>
        <row r="275">
          <cell r="P275" t="str">
            <v>Kval. indenf. svagstrømsteknik</v>
          </cell>
        </row>
        <row r="276">
          <cell r="P276" t="str">
            <v>Kvalificeret niv.</v>
          </cell>
        </row>
        <row r="277">
          <cell r="P277" t="str">
            <v>Kvalifikationsløn</v>
          </cell>
        </row>
        <row r="278">
          <cell r="P278" t="str">
            <v>Kvalifikationstillæg</v>
          </cell>
        </row>
        <row r="279">
          <cell r="P279" t="str">
            <v>Kvalitet i arbejdet</v>
          </cell>
        </row>
        <row r="280">
          <cell r="P280" t="str">
            <v>Kvalitet- og udvikling</v>
          </cell>
        </row>
        <row r="281">
          <cell r="P281" t="str">
            <v>Kvalitetskoordinator</v>
          </cell>
        </row>
        <row r="282">
          <cell r="P282" t="str">
            <v>Kvalitetssikring</v>
          </cell>
        </row>
        <row r="283">
          <cell r="P283" t="str">
            <v>Kørsel med nødværk</v>
          </cell>
        </row>
        <row r="284">
          <cell r="P284" t="str">
            <v>Laboratorieopvask/laboratorium</v>
          </cell>
        </row>
        <row r="285">
          <cell r="P285" t="str">
            <v>Lagerstyring</v>
          </cell>
        </row>
        <row r="286">
          <cell r="P286" t="str">
            <v>Landsdækkende opgave</v>
          </cell>
        </row>
        <row r="287">
          <cell r="P287" t="str">
            <v>Laparoskopisk</v>
          </cell>
        </row>
        <row r="288">
          <cell r="P288" t="str">
            <v>Ledelse</v>
          </cell>
        </row>
        <row r="289">
          <cell r="P289" t="str">
            <v>Ledelse flyverfunktion</v>
          </cell>
        </row>
        <row r="290">
          <cell r="P290" t="str">
            <v>Ledelse på fl. geografier</v>
          </cell>
        </row>
        <row r="291">
          <cell r="P291" t="str">
            <v>Ledelseserfaring</v>
          </cell>
        </row>
        <row r="292">
          <cell r="P292" t="str">
            <v>Ledelsesmæssig kvalifikation</v>
          </cell>
        </row>
        <row r="293">
          <cell r="P293" t="str">
            <v>Ledelsesmæssige sekretæropg.</v>
          </cell>
        </row>
        <row r="294">
          <cell r="P294" t="str">
            <v>Ledelsesopgaver</v>
          </cell>
        </row>
        <row r="295">
          <cell r="P295" t="str">
            <v>Ledelsestillæg/funk</v>
          </cell>
        </row>
        <row r="296">
          <cell r="P296" t="str">
            <v>Lederuddannelse</v>
          </cell>
        </row>
        <row r="297">
          <cell r="P297" t="str">
            <v>Lokal aftalt grundløn</v>
          </cell>
        </row>
        <row r="298">
          <cell r="P298" t="str">
            <v>Lokalkendskab</v>
          </cell>
        </row>
        <row r="299">
          <cell r="P299" t="str">
            <v>Lukket/sikret tillæg</v>
          </cell>
        </row>
        <row r="300">
          <cell r="P300" t="str">
            <v>Lymfødembehand.</v>
          </cell>
        </row>
        <row r="301">
          <cell r="P301" t="str">
            <v>Lægelig konsulent</v>
          </cell>
        </row>
        <row r="302">
          <cell r="P302" t="str">
            <v>Lægeligt ansvar</v>
          </cell>
        </row>
        <row r="303">
          <cell r="P303" t="str">
            <v>Løfteinstruktør</v>
          </cell>
        </row>
        <row r="304">
          <cell r="P304" t="str">
            <v>Løn- og personalefunktion</v>
          </cell>
        </row>
        <row r="305">
          <cell r="P305" t="str">
            <v>Lønanc. aftale</v>
          </cell>
        </row>
        <row r="306">
          <cell r="P306" t="str">
            <v>Lønforhandling 1. april 2006</v>
          </cell>
        </row>
        <row r="307">
          <cell r="P307" t="str">
            <v>Lønforhandling 2010</v>
          </cell>
        </row>
        <row r="308">
          <cell r="P308" t="str">
            <v>Løntillæg</v>
          </cell>
        </row>
        <row r="309">
          <cell r="P309" t="str">
            <v>Lønudligning</v>
          </cell>
        </row>
        <row r="310">
          <cell r="P310" t="str">
            <v>Maskinehåndtering</v>
          </cell>
        </row>
        <row r="311">
          <cell r="P311" t="str">
            <v>Maskinkendskab</v>
          </cell>
        </row>
        <row r="312">
          <cell r="P312" t="str">
            <v>Masteruddannelse</v>
          </cell>
        </row>
        <row r="313">
          <cell r="P313" t="str">
            <v>Medicin og/eller fødevareansv.</v>
          </cell>
        </row>
        <row r="314">
          <cell r="P314" t="str">
            <v>Medicinansvar</v>
          </cell>
        </row>
        <row r="315">
          <cell r="P315" t="str">
            <v>Medicinansvarlig</v>
          </cell>
        </row>
        <row r="316">
          <cell r="P316" t="str">
            <v>Medicinkursus</v>
          </cell>
        </row>
        <row r="317">
          <cell r="P317" t="str">
            <v>Medicinservice</v>
          </cell>
        </row>
        <row r="318">
          <cell r="P318" t="str">
            <v>MED-udvalg</v>
          </cell>
        </row>
        <row r="319">
          <cell r="P319" t="str">
            <v>Mentorfunktion</v>
          </cell>
        </row>
        <row r="320">
          <cell r="P320" t="str">
            <v>Merarbejde, jfr. aftale</v>
          </cell>
        </row>
        <row r="321">
          <cell r="P321" t="str">
            <v>Merkonom</v>
          </cell>
        </row>
        <row r="322">
          <cell r="P322" t="str">
            <v>Midlertidigt ulempetillæg</v>
          </cell>
        </row>
        <row r="323">
          <cell r="P323" t="str">
            <v>Miljø</v>
          </cell>
        </row>
        <row r="324">
          <cell r="P324" t="str">
            <v>Misbrugscentre</v>
          </cell>
        </row>
        <row r="325">
          <cell r="P325" t="str">
            <v>Misbrugstillæg</v>
          </cell>
        </row>
        <row r="326">
          <cell r="P326" t="str">
            <v>Mistet arb.tids.best. tillæg</v>
          </cell>
        </row>
        <row r="327">
          <cell r="P327" t="str">
            <v>Motivation</v>
          </cell>
        </row>
        <row r="328">
          <cell r="P328" t="str">
            <v>MR-funktion</v>
          </cell>
        </row>
        <row r="329">
          <cell r="P329" t="str">
            <v>MR-scanner</v>
          </cell>
        </row>
        <row r="330">
          <cell r="P330" t="str">
            <v>Mærkning af uniformer</v>
          </cell>
        </row>
        <row r="331">
          <cell r="P331" t="str">
            <v>Møder og kursus</v>
          </cell>
        </row>
        <row r="332">
          <cell r="P332" t="str">
            <v>Nattevagt</v>
          </cell>
        </row>
        <row r="333">
          <cell r="P333" t="str">
            <v>Nefrologi</v>
          </cell>
        </row>
        <row r="334">
          <cell r="P334" t="str">
            <v>Neonataludstyr</v>
          </cell>
        </row>
        <row r="335">
          <cell r="P335" t="str">
            <v>Nerveledning AIDP</v>
          </cell>
        </row>
        <row r="336">
          <cell r="P336" t="str">
            <v>Netværksadministrator</v>
          </cell>
        </row>
        <row r="337">
          <cell r="P337" t="str">
            <v>Neurologi</v>
          </cell>
        </row>
        <row r="338">
          <cell r="P338" t="str">
            <v>Neuropædiatri</v>
          </cell>
        </row>
        <row r="339">
          <cell r="P339" t="str">
            <v>NLP - videreuddannelse</v>
          </cell>
        </row>
        <row r="340">
          <cell r="P340" t="str">
            <v>Nærm. aft. funktionsp.</v>
          </cell>
        </row>
        <row r="341">
          <cell r="P341" t="str">
            <v>Nøgleperson</v>
          </cell>
        </row>
        <row r="342">
          <cell r="P342" t="str">
            <v>Nøgleperson medicoteknisk udst</v>
          </cell>
        </row>
        <row r="343">
          <cell r="P343" t="str">
            <v>OLAU 1</v>
          </cell>
        </row>
        <row r="344">
          <cell r="P344" t="str">
            <v>Områdeledelse</v>
          </cell>
        </row>
        <row r="345">
          <cell r="P345" t="str">
            <v>Omsorgsmedhjælperuddannelsen</v>
          </cell>
        </row>
        <row r="346">
          <cell r="P346" t="str">
            <v>Omstillingsfunktion</v>
          </cell>
        </row>
        <row r="347">
          <cell r="P347" t="str">
            <v>Omstillingsparathed</v>
          </cell>
        </row>
        <row r="348">
          <cell r="P348" t="str">
            <v>OP</v>
          </cell>
        </row>
        <row r="349">
          <cell r="P349" t="str">
            <v>Opgave med katastrofeberedskab</v>
          </cell>
        </row>
        <row r="350">
          <cell r="P350" t="str">
            <v>Opgaveløsning</v>
          </cell>
        </row>
        <row r="351">
          <cell r="P351" t="str">
            <v>Opgaver inden for eget jobfelt</v>
          </cell>
        </row>
        <row r="352">
          <cell r="P352" t="str">
            <v>Opgaver uden for eget jobfelt</v>
          </cell>
        </row>
        <row r="353">
          <cell r="P353" t="str">
            <v>Opgavevaretagelse</v>
          </cell>
        </row>
        <row r="354">
          <cell r="P354" t="str">
            <v>Opskolingstillæg</v>
          </cell>
        </row>
        <row r="355">
          <cell r="P355" t="str">
            <v>OPUS og GS-åben</v>
          </cell>
        </row>
        <row r="356">
          <cell r="P356" t="str">
            <v>Opvaskefunk. i afd.køk/sengeaf</v>
          </cell>
        </row>
        <row r="357">
          <cell r="P357" t="str">
            <v>Organiserings- og samarb.evne</v>
          </cell>
        </row>
        <row r="358">
          <cell r="P358" t="str">
            <v>Overblik</v>
          </cell>
        </row>
        <row r="359">
          <cell r="P359" t="str">
            <v>Overbygningskursus</v>
          </cell>
        </row>
        <row r="360">
          <cell r="P360" t="str">
            <v>Overenskomst 1. april 2005</v>
          </cell>
        </row>
        <row r="361">
          <cell r="P361" t="str">
            <v>Overenskomst 1. april 2006</v>
          </cell>
        </row>
        <row r="362">
          <cell r="P362" t="str">
            <v>Overgangstillæg</v>
          </cell>
        </row>
        <row r="363">
          <cell r="P363" t="str">
            <v>Overordnede opgaver</v>
          </cell>
        </row>
        <row r="364">
          <cell r="P364" t="str">
            <v>Palliative område</v>
          </cell>
        </row>
        <row r="365">
          <cell r="P365" t="str">
            <v>Palliativt ekspertteam</v>
          </cell>
        </row>
        <row r="366">
          <cell r="P366" t="str">
            <v>Patientrådgiver</v>
          </cell>
        </row>
        <row r="367">
          <cell r="P367" t="str">
            <v>Patientsikkerhed</v>
          </cell>
        </row>
        <row r="368">
          <cell r="P368" t="str">
            <v>Patologisk</v>
          </cell>
        </row>
        <row r="369">
          <cell r="P369" t="str">
            <v>Patsec administrator/superbrug</v>
          </cell>
        </row>
        <row r="370">
          <cell r="P370" t="str">
            <v>Pers. og udd.komp.</v>
          </cell>
        </row>
        <row r="371">
          <cell r="P371" t="str">
            <v>Pers. till. m. pens.</v>
          </cell>
        </row>
        <row r="372">
          <cell r="P372" t="str">
            <v>Pers. till. u. pens.</v>
          </cell>
        </row>
        <row r="373">
          <cell r="P373" t="str">
            <v>Pers.tillæg ovk. 08</v>
          </cell>
        </row>
        <row r="374">
          <cell r="P374" t="str">
            <v>Pers.tillæg stedtill.</v>
          </cell>
        </row>
        <row r="375">
          <cell r="P375" t="str">
            <v>Personlig kompetence</v>
          </cell>
        </row>
        <row r="376">
          <cell r="P376" t="str">
            <v>Personlig ord. vedr. TR funk.</v>
          </cell>
        </row>
        <row r="377">
          <cell r="P377" t="str">
            <v>Personlig ordning</v>
          </cell>
        </row>
        <row r="378">
          <cell r="P378" t="str">
            <v>Personlig ordning - modregning</v>
          </cell>
        </row>
        <row r="379">
          <cell r="P379" t="str">
            <v>Personlig/klinisk kompetence</v>
          </cell>
        </row>
        <row r="380">
          <cell r="P380" t="str">
            <v>Personlige kval./engagement</v>
          </cell>
        </row>
        <row r="381">
          <cell r="P381" t="str">
            <v>Personlige kvalifikationer</v>
          </cell>
        </row>
        <row r="382">
          <cell r="P382" t="str">
            <v>Personligt pr 1.4.03 overensk.</v>
          </cell>
        </row>
        <row r="383">
          <cell r="P383" t="str">
            <v>Personligt tillæg</v>
          </cell>
        </row>
        <row r="384">
          <cell r="P384" t="str">
            <v>Personligt tillæg/kapel</v>
          </cell>
        </row>
        <row r="385">
          <cell r="P385" t="str">
            <v>Ph.D.grad</v>
          </cell>
        </row>
        <row r="386">
          <cell r="P386" t="str">
            <v>Pilehus I,II, luk/sikr</v>
          </cell>
        </row>
        <row r="387">
          <cell r="P387" t="str">
            <v>Planlægning</v>
          </cell>
        </row>
        <row r="388">
          <cell r="P388" t="str">
            <v>Platangårdstillæg</v>
          </cell>
        </row>
        <row r="389">
          <cell r="P389" t="str">
            <v>PO Superbrugerorg. 2016</v>
          </cell>
        </row>
        <row r="390">
          <cell r="P390" t="str">
            <v>Portør der indgår i Vagtrul</v>
          </cell>
        </row>
        <row r="391">
          <cell r="P391" t="str">
            <v>Portør i kørselsteam</v>
          </cell>
        </row>
        <row r="392">
          <cell r="P392" t="str">
            <v>Positiv indstilling til arbj.</v>
          </cell>
        </row>
        <row r="393">
          <cell r="P393" t="str">
            <v>Post</v>
          </cell>
        </row>
        <row r="394">
          <cell r="P394" t="str">
            <v>Praktikansvarlig/oplæring</v>
          </cell>
        </row>
        <row r="395">
          <cell r="P395" t="str">
            <v>Praktikleder</v>
          </cell>
        </row>
        <row r="396">
          <cell r="P396" t="str">
            <v>Praktikvederlag</v>
          </cell>
        </row>
        <row r="397">
          <cell r="P397" t="str">
            <v>Praktikvejleder</v>
          </cell>
        </row>
        <row r="398">
          <cell r="P398" t="str">
            <v>Projekt</v>
          </cell>
        </row>
        <row r="399">
          <cell r="P399" t="str">
            <v>Projektlederuddannelse</v>
          </cell>
        </row>
        <row r="400">
          <cell r="P400" t="str">
            <v>Psykiatritillæg</v>
          </cell>
        </row>
        <row r="401">
          <cell r="P401" t="str">
            <v>Pædagogisk diplom uddannelse</v>
          </cell>
        </row>
        <row r="402">
          <cell r="P402" t="str">
            <v>Pædagogiske/administrative opg</v>
          </cell>
        </row>
        <row r="403">
          <cell r="P403" t="str">
            <v>Pædiatri</v>
          </cell>
        </row>
        <row r="404">
          <cell r="P404" t="str">
            <v>Regional registreringspraksis</v>
          </cell>
        </row>
        <row r="405">
          <cell r="P405" t="str">
            <v>Rekrutteringstillæg</v>
          </cell>
        </row>
        <row r="406">
          <cell r="P406" t="str">
            <v>Relevant efterudd.</v>
          </cell>
        </row>
        <row r="407">
          <cell r="P407" t="str">
            <v>Relevant erfa fra tidl. besk.</v>
          </cell>
        </row>
        <row r="408">
          <cell r="P408" t="str">
            <v>Relevant erfaring og videreudd</v>
          </cell>
        </row>
        <row r="409">
          <cell r="P409" t="str">
            <v>Relevant erhvervserfaring</v>
          </cell>
        </row>
        <row r="410">
          <cell r="P410" t="str">
            <v>Relevant teoretisk viden</v>
          </cell>
        </row>
        <row r="411">
          <cell r="P411" t="str">
            <v>Relevant uddannelse</v>
          </cell>
        </row>
        <row r="412">
          <cell r="P412" t="str">
            <v>Relevant viden</v>
          </cell>
        </row>
        <row r="413">
          <cell r="P413" t="str">
            <v>Relevante kompetencer</v>
          </cell>
        </row>
        <row r="414">
          <cell r="P414" t="str">
            <v>Rengøring</v>
          </cell>
        </row>
        <row r="415">
          <cell r="P415" t="str">
            <v>Rengøring af off. toiletter</v>
          </cell>
        </row>
        <row r="416">
          <cell r="P416" t="str">
            <v>Ressourceperson</v>
          </cell>
        </row>
        <row r="417">
          <cell r="P417" t="str">
            <v>Resultatorienteret</v>
          </cell>
        </row>
        <row r="418">
          <cell r="P418" t="str">
            <v>Ris/Pacs</v>
          </cell>
        </row>
        <row r="419">
          <cell r="P419" t="str">
            <v>Rutine</v>
          </cell>
        </row>
        <row r="420">
          <cell r="P420" t="str">
            <v>Rygestopinstruktør</v>
          </cell>
        </row>
        <row r="421">
          <cell r="P421" t="str">
            <v>Røntgen</v>
          </cell>
        </row>
        <row r="422">
          <cell r="P422" t="str">
            <v>Rådgivning og vejledning</v>
          </cell>
        </row>
        <row r="423">
          <cell r="P423" t="str">
            <v>Rådighedsfunktion</v>
          </cell>
        </row>
        <row r="424">
          <cell r="P424" t="str">
            <v>Rådighedstillæg</v>
          </cell>
        </row>
        <row r="425">
          <cell r="P425" t="str">
            <v>Sagsbehandling/forhandling</v>
          </cell>
        </row>
        <row r="426">
          <cell r="P426" t="str">
            <v>Samarbejdsevne</v>
          </cell>
        </row>
        <row r="427">
          <cell r="P427" t="str">
            <v>Sammedagskirurgi</v>
          </cell>
        </row>
        <row r="428">
          <cell r="P428" t="str">
            <v>Scopi</v>
          </cell>
        </row>
        <row r="429">
          <cell r="P429" t="str">
            <v>Sekretær for afdelingsledelse</v>
          </cell>
        </row>
        <row r="430">
          <cell r="P430" t="str">
            <v>Sekretærfunktion</v>
          </cell>
        </row>
        <row r="431">
          <cell r="P431" t="str">
            <v>Seksualvejledertillæg</v>
          </cell>
        </row>
        <row r="432">
          <cell r="P432" t="str">
            <v>Selvstyrende teams</v>
          </cell>
        </row>
        <row r="433">
          <cell r="P433" t="str">
            <v>Selvstændig opgaveløsning</v>
          </cell>
        </row>
        <row r="434">
          <cell r="P434" t="str">
            <v>Selvstændighed</v>
          </cell>
        </row>
        <row r="435">
          <cell r="P435" t="str">
            <v>Sengeredning</v>
          </cell>
        </row>
        <row r="436">
          <cell r="P436" t="str">
            <v>Servering på afdelingerne</v>
          </cell>
        </row>
        <row r="437">
          <cell r="P437" t="str">
            <v>Serviceassistentuddannelse</v>
          </cell>
        </row>
        <row r="438">
          <cell r="P438" t="str">
            <v>Servicekoncept</v>
          </cell>
        </row>
        <row r="439">
          <cell r="P439" t="str">
            <v>Servicemålopgaver</v>
          </cell>
        </row>
        <row r="440">
          <cell r="P440" t="str">
            <v>Servicering</v>
          </cell>
        </row>
        <row r="441">
          <cell r="P441" t="str">
            <v>Sikkerhed i form af obs. m.v.</v>
          </cell>
        </row>
        <row r="442">
          <cell r="P442" t="str">
            <v>Sikkerhedsleder</v>
          </cell>
        </row>
        <row r="443">
          <cell r="P443" t="str">
            <v>Sikringstillæg</v>
          </cell>
        </row>
        <row r="444">
          <cell r="P444" t="str">
            <v>Skadestue</v>
          </cell>
        </row>
        <row r="445">
          <cell r="P445" t="str">
            <v>Skiltning</v>
          </cell>
        </row>
        <row r="446">
          <cell r="P446" t="str">
            <v>Skinnefremstilling</v>
          </cell>
        </row>
        <row r="447">
          <cell r="P447" t="str">
            <v>Skrankefunktion</v>
          </cell>
        </row>
        <row r="448">
          <cell r="P448" t="str">
            <v>Smuds-/genetillæg</v>
          </cell>
        </row>
        <row r="449">
          <cell r="P449" t="str">
            <v>Snerydning/glatføre</v>
          </cell>
        </row>
        <row r="450">
          <cell r="P450" t="str">
            <v>Socialfaglig koordinator</v>
          </cell>
        </row>
        <row r="451">
          <cell r="P451" t="str">
            <v>Socialt engagement</v>
          </cell>
        </row>
        <row r="452">
          <cell r="P452" t="str">
            <v>Souschef</v>
          </cell>
        </row>
        <row r="453">
          <cell r="P453" t="str">
            <v>Souschef  pers.</v>
          </cell>
        </row>
        <row r="454">
          <cell r="P454" t="str">
            <v>Speciale</v>
          </cell>
        </row>
        <row r="455">
          <cell r="P455" t="str">
            <v>Specialeansvarlig</v>
          </cell>
        </row>
        <row r="456">
          <cell r="P456" t="str">
            <v>Specialfunktion</v>
          </cell>
        </row>
        <row r="457">
          <cell r="P457" t="str">
            <v>Specialist</v>
          </cell>
        </row>
        <row r="458">
          <cell r="P458" t="str">
            <v>Specialkonsulent</v>
          </cell>
        </row>
        <row r="459">
          <cell r="P459" t="str">
            <v>Specialuddannelse</v>
          </cell>
        </row>
        <row r="460">
          <cell r="P460" t="str">
            <v>Stabil medarbejder</v>
          </cell>
        </row>
        <row r="461">
          <cell r="P461" t="str">
            <v>Statistiksystem</v>
          </cell>
        </row>
        <row r="462">
          <cell r="P462" t="str">
            <v>Stedfortræderfunktion</v>
          </cell>
        </row>
        <row r="463">
          <cell r="P463" t="str">
            <v>Steril</v>
          </cell>
        </row>
        <row r="464">
          <cell r="P464" t="str">
            <v>Sterilassistenteksamen</v>
          </cell>
        </row>
        <row r="465">
          <cell r="P465" t="str">
            <v>Stillings- og funktionsbeskriv</v>
          </cell>
        </row>
        <row r="466">
          <cell r="P466" t="str">
            <v>Stor ansvarlighed -engagement</v>
          </cell>
        </row>
        <row r="467">
          <cell r="P467" t="str">
            <v>Stort afsnit/afdeling</v>
          </cell>
        </row>
        <row r="468">
          <cell r="P468" t="str">
            <v>Stort og veludført arbejde</v>
          </cell>
        </row>
        <row r="469">
          <cell r="P469" t="str">
            <v>Stort værksted</v>
          </cell>
        </row>
        <row r="470">
          <cell r="P470" t="str">
            <v>Studerende</v>
          </cell>
        </row>
        <row r="471">
          <cell r="P471" t="str">
            <v>Støttefunktion</v>
          </cell>
        </row>
        <row r="472">
          <cell r="P472" t="str">
            <v>Superbruger</v>
          </cell>
        </row>
        <row r="473">
          <cell r="P473" t="str">
            <v>Supervision</v>
          </cell>
        </row>
        <row r="474">
          <cell r="P474" t="str">
            <v>Supervisortillæg</v>
          </cell>
        </row>
        <row r="475">
          <cell r="P475" t="str">
            <v>Support Opus-medicin</v>
          </cell>
        </row>
        <row r="476">
          <cell r="P476" t="str">
            <v>Sygeplejefaglig vejlederudd.</v>
          </cell>
        </row>
        <row r="477">
          <cell r="P477" t="str">
            <v>Sygeplejefagligt ansvar</v>
          </cell>
        </row>
        <row r="478">
          <cell r="P478" t="str">
            <v>Systemadministrator</v>
          </cell>
        </row>
        <row r="479">
          <cell r="P479" t="str">
            <v>Systemansvarlig miljøaffald</v>
          </cell>
        </row>
        <row r="480">
          <cell r="P480" t="str">
            <v>Særlig erfaring</v>
          </cell>
        </row>
        <row r="481">
          <cell r="P481" t="str">
            <v>Særlig funktion</v>
          </cell>
        </row>
        <row r="482">
          <cell r="P482" t="str">
            <v>Særlig plejekrævende</v>
          </cell>
        </row>
        <row r="483">
          <cell r="P483" t="str">
            <v>Særlige funktioner</v>
          </cell>
        </row>
        <row r="484">
          <cell r="P484" t="str">
            <v>Særlige kompetencer</v>
          </cell>
        </row>
        <row r="485">
          <cell r="P485" t="str">
            <v>Særlige opgaver</v>
          </cell>
        </row>
        <row r="486">
          <cell r="P486" t="str">
            <v>Særligt ansvar</v>
          </cell>
        </row>
        <row r="487">
          <cell r="P487" t="str">
            <v>Særligt arbejdsområde</v>
          </cell>
        </row>
        <row r="488">
          <cell r="P488" t="str">
            <v>Særligt tillæg</v>
          </cell>
        </row>
        <row r="489">
          <cell r="P489" t="str">
            <v>Sårpleje, erfaring</v>
          </cell>
        </row>
        <row r="490">
          <cell r="P490" t="str">
            <v>Sårsygeplejerske</v>
          </cell>
        </row>
        <row r="491">
          <cell r="P491" t="str">
            <v>T-doc system</v>
          </cell>
        </row>
        <row r="492">
          <cell r="P492" t="str">
            <v>T-dok system</v>
          </cell>
        </row>
        <row r="493">
          <cell r="P493" t="str">
            <v>Teamansvarlig</v>
          </cell>
        </row>
        <row r="494">
          <cell r="P494" t="str">
            <v>Teamarbejde</v>
          </cell>
        </row>
        <row r="495">
          <cell r="P495" t="str">
            <v>Teamledelse</v>
          </cell>
        </row>
        <row r="496">
          <cell r="P496" t="str">
            <v>Teammedarbejder</v>
          </cell>
        </row>
        <row r="497">
          <cell r="P497" t="str">
            <v>Teamterapeut palliation</v>
          </cell>
        </row>
        <row r="498">
          <cell r="P498" t="str">
            <v>Tekniker</v>
          </cell>
        </row>
        <row r="499">
          <cell r="P499" t="str">
            <v>Teknikeropgaver</v>
          </cell>
        </row>
        <row r="500">
          <cell r="P500" t="str">
            <v>Telefoniansvarlig</v>
          </cell>
        </row>
        <row r="501">
          <cell r="P501" t="str">
            <v>Telefonisttillæg</v>
          </cell>
        </row>
        <row r="502">
          <cell r="P502" t="str">
            <v>Telefonvagt</v>
          </cell>
        </row>
        <row r="503">
          <cell r="P503" t="str">
            <v>Teoretisk komp. ift. ledelse</v>
          </cell>
        </row>
        <row r="504">
          <cell r="P504" t="str">
            <v>Test af autoklaver</v>
          </cell>
        </row>
        <row r="505">
          <cell r="P505" t="str">
            <v>Tidsbegrænset tillæg</v>
          </cell>
        </row>
        <row r="506">
          <cell r="P506" t="str">
            <v>Tilkaldevagtordning</v>
          </cell>
        </row>
        <row r="507">
          <cell r="P507" t="str">
            <v>Tillidsrepræsentant</v>
          </cell>
        </row>
        <row r="508">
          <cell r="P508" t="str">
            <v>Tillidsrepræsentantuddannelse</v>
          </cell>
        </row>
        <row r="509">
          <cell r="P509" t="str">
            <v>Tillæg</v>
          </cell>
        </row>
        <row r="510">
          <cell r="P510" t="str">
            <v>Tillæg ej færdigforhandlet</v>
          </cell>
        </row>
        <row r="511">
          <cell r="P511" t="str">
            <v>Tillæg pensionsbidrag</v>
          </cell>
        </row>
        <row r="512">
          <cell r="P512" t="str">
            <v>Tillæg til grundløn</v>
          </cell>
        </row>
        <row r="513">
          <cell r="P513" t="str">
            <v>Tillæg til modregning</v>
          </cell>
        </row>
        <row r="514">
          <cell r="P514" t="str">
            <v>Tilsyn og service</v>
          </cell>
        </row>
        <row r="515">
          <cell r="P515" t="str">
            <v>Tjeneste på café</v>
          </cell>
        </row>
        <row r="516">
          <cell r="P516" t="str">
            <v>Tovholderfunktion</v>
          </cell>
        </row>
        <row r="517">
          <cell r="P517" t="str">
            <v>TR forhandlingskompetence</v>
          </cell>
        </row>
        <row r="518">
          <cell r="P518" t="str">
            <v>Trackit ambulatory EEG system</v>
          </cell>
        </row>
        <row r="519">
          <cell r="P519" t="str">
            <v>Transport</v>
          </cell>
        </row>
        <row r="520">
          <cell r="P520" t="str">
            <v>Traume</v>
          </cell>
        </row>
        <row r="521">
          <cell r="P521" t="str">
            <v>Træning på hold</v>
          </cell>
        </row>
        <row r="522">
          <cell r="P522" t="str">
            <v>Tunge patienter</v>
          </cell>
        </row>
        <row r="523">
          <cell r="P523" t="str">
            <v>Turnustillæg</v>
          </cell>
        </row>
        <row r="524">
          <cell r="P524" t="str">
            <v>Tværfagligt samarbejde</v>
          </cell>
        </row>
        <row r="525">
          <cell r="P525" t="str">
            <v>Tværgående arbejdsopgaver</v>
          </cell>
        </row>
        <row r="526">
          <cell r="P526" t="str">
            <v>Udadreagerende klienter</v>
          </cell>
        </row>
        <row r="527">
          <cell r="P527" t="str">
            <v>Udd. og vejledningsopgaver</v>
          </cell>
        </row>
        <row r="528">
          <cell r="P528" t="str">
            <v>Uddannelse før ansættelsen</v>
          </cell>
        </row>
        <row r="529">
          <cell r="P529" t="str">
            <v>Uddannelse som PAS-koordinator</v>
          </cell>
        </row>
        <row r="530">
          <cell r="P530" t="str">
            <v>Uddannelse, Kandidat</v>
          </cell>
        </row>
        <row r="531">
          <cell r="P531" t="str">
            <v>Uddannelse/erfaring</v>
          </cell>
        </row>
        <row r="532">
          <cell r="P532" t="str">
            <v>Uddannelser</v>
          </cell>
        </row>
        <row r="533">
          <cell r="P533" t="str">
            <v>Uddannelsesansvarlig</v>
          </cell>
        </row>
        <row r="534">
          <cell r="P534" t="str">
            <v>Uddannelsesfunktion</v>
          </cell>
        </row>
        <row r="535">
          <cell r="P535" t="str">
            <v>Uden for rul</v>
          </cell>
        </row>
        <row r="536">
          <cell r="P536" t="str">
            <v>Udligning</v>
          </cell>
        </row>
        <row r="537">
          <cell r="P537" t="str">
            <v>Udligningstillæg ESA-projekt</v>
          </cell>
        </row>
        <row r="538">
          <cell r="P538" t="str">
            <v>Udmøntningsgaranti</v>
          </cell>
        </row>
        <row r="539">
          <cell r="P539" t="str">
            <v>Udv. palliativ enhed</v>
          </cell>
        </row>
        <row r="540">
          <cell r="P540" t="str">
            <v>Udvidede funktioner</v>
          </cell>
        </row>
        <row r="541">
          <cell r="P541" t="str">
            <v>Udvidet ansvarsområde</v>
          </cell>
        </row>
        <row r="542">
          <cell r="P542" t="str">
            <v>Udvidet arbejdsområde</v>
          </cell>
        </row>
        <row r="543">
          <cell r="P543" t="str">
            <v>Udvidet faglig viden/komp.</v>
          </cell>
        </row>
        <row r="544">
          <cell r="P544" t="str">
            <v>Udvidet kompetence</v>
          </cell>
        </row>
        <row r="545">
          <cell r="P545" t="str">
            <v>Udvik./impl. i kvalitetssty.</v>
          </cell>
        </row>
        <row r="546">
          <cell r="P546" t="str">
            <v>Udvikling</v>
          </cell>
        </row>
        <row r="547">
          <cell r="P547" t="str">
            <v>Udvikling/forskning</v>
          </cell>
        </row>
        <row r="548">
          <cell r="P548" t="str">
            <v>Udviklingsinstruktør, afd. niv</v>
          </cell>
        </row>
        <row r="549">
          <cell r="P549" t="str">
            <v>Udviklingsopgaver</v>
          </cell>
        </row>
        <row r="550">
          <cell r="P550" t="str">
            <v>Ultralydsfunktion</v>
          </cell>
        </row>
        <row r="551">
          <cell r="P551" t="str">
            <v>Undervisning</v>
          </cell>
        </row>
        <row r="552">
          <cell r="P552" t="str">
            <v>Undervisningserfaring</v>
          </cell>
        </row>
        <row r="553">
          <cell r="P553" t="str">
            <v>Uniformering</v>
          </cell>
        </row>
        <row r="554">
          <cell r="P554" t="str">
            <v>Vagtarbejde</v>
          </cell>
        </row>
        <row r="555">
          <cell r="P555" t="str">
            <v>Vagtberedskab</v>
          </cell>
        </row>
        <row r="556">
          <cell r="P556" t="str">
            <v>Vagtbærende bioanalytiker</v>
          </cell>
        </row>
        <row r="557">
          <cell r="P557" t="str">
            <v>Vagtplan</v>
          </cell>
        </row>
        <row r="558">
          <cell r="P558" t="str">
            <v>Vagttjeneste</v>
          </cell>
        </row>
        <row r="559">
          <cell r="P559" t="str">
            <v>Vaskemesteruddannelse</v>
          </cell>
        </row>
        <row r="560">
          <cell r="P560" t="str">
            <v>Vedligeholdelse</v>
          </cell>
        </row>
        <row r="561">
          <cell r="P561" t="str">
            <v>Vedligeholdelse af lovstof</v>
          </cell>
        </row>
        <row r="562">
          <cell r="P562" t="str">
            <v>Vejlederfunktion</v>
          </cell>
        </row>
        <row r="563">
          <cell r="P563" t="str">
            <v>Venflon</v>
          </cell>
        </row>
        <row r="564">
          <cell r="P564" t="str">
            <v>Ventilation</v>
          </cell>
        </row>
        <row r="565">
          <cell r="P565" t="str">
            <v>Viden/specialviden</v>
          </cell>
        </row>
        <row r="566">
          <cell r="P566" t="str">
            <v>Vidensdeling</v>
          </cell>
        </row>
        <row r="567">
          <cell r="P567" t="str">
            <v>Videreuddannelse</v>
          </cell>
        </row>
        <row r="568">
          <cell r="P568" t="str">
            <v>Vippelejefunktion</v>
          </cell>
        </row>
        <row r="569">
          <cell r="P569" t="str">
            <v>Visitation og booking</v>
          </cell>
        </row>
        <row r="570">
          <cell r="P570" t="str">
            <v>Visitator</v>
          </cell>
        </row>
        <row r="571">
          <cell r="P571" t="str">
            <v>Vægter</v>
          </cell>
        </row>
        <row r="572">
          <cell r="P572" t="str">
            <v>Webfunktion</v>
          </cell>
        </row>
        <row r="573">
          <cell r="P573" t="str">
            <v>Ændring af kommunegruppe</v>
          </cell>
        </row>
        <row r="574">
          <cell r="P574" t="str">
            <v>Økonomi-/budgetstyring</v>
          </cell>
        </row>
        <row r="575">
          <cell r="P575" t="str">
            <v>Økonomi/produktoins.</v>
          </cell>
        </row>
        <row r="576">
          <cell r="P576" t="str">
            <v>Årligt tillæg</v>
          </cell>
        </row>
      </sheetData>
      <sheetData sheetId="9" refreshError="1"/>
      <sheetData sheetId="10">
        <row r="2">
          <cell r="A2" t="str">
            <v/>
          </cell>
        </row>
        <row r="3">
          <cell r="A3" t="str">
            <v/>
          </cell>
        </row>
        <row r="4">
          <cell r="A4" t="str">
            <v/>
          </cell>
        </row>
        <row r="5">
          <cell r="A5" t="str">
            <v/>
          </cell>
        </row>
        <row r="6">
          <cell r="A6" t="str">
            <v/>
          </cell>
        </row>
        <row r="7">
          <cell r="A7" t="str">
            <v/>
          </cell>
        </row>
        <row r="8">
          <cell r="A8" t="str">
            <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cell r="I31" t="str">
            <v/>
          </cell>
          <cell r="O31" t="str">
            <v/>
          </cell>
        </row>
        <row r="32">
          <cell r="A32" t="str">
            <v/>
          </cell>
          <cell r="I32" t="str">
            <v/>
          </cell>
          <cell r="O32" t="str">
            <v/>
          </cell>
        </row>
        <row r="33">
          <cell r="A33" t="str">
            <v/>
          </cell>
          <cell r="I33" t="str">
            <v/>
          </cell>
          <cell r="O33" t="str">
            <v/>
          </cell>
        </row>
        <row r="34">
          <cell r="A34" t="str">
            <v/>
          </cell>
          <cell r="I34" t="str">
            <v/>
          </cell>
          <cell r="O34" t="str">
            <v/>
          </cell>
        </row>
        <row r="35">
          <cell r="A35" t="str">
            <v/>
          </cell>
          <cell r="I35" t="str">
            <v/>
          </cell>
          <cell r="O35" t="str">
            <v/>
          </cell>
        </row>
        <row r="36">
          <cell r="A36" t="str">
            <v/>
          </cell>
          <cell r="I36" t="str">
            <v/>
          </cell>
          <cell r="O36" t="str">
            <v/>
          </cell>
        </row>
        <row r="37">
          <cell r="A37" t="str">
            <v/>
          </cell>
          <cell r="I37" t="str">
            <v/>
          </cell>
          <cell r="O37" t="str">
            <v/>
          </cell>
        </row>
        <row r="38">
          <cell r="A38" t="str">
            <v/>
          </cell>
          <cell r="I38" t="str">
            <v/>
          </cell>
          <cell r="O38" t="str">
            <v/>
          </cell>
        </row>
        <row r="39">
          <cell r="A39" t="str">
            <v/>
          </cell>
          <cell r="I39" t="str">
            <v/>
          </cell>
          <cell r="O39" t="str">
            <v/>
          </cell>
        </row>
        <row r="40">
          <cell r="A40" t="str">
            <v/>
          </cell>
          <cell r="I40" t="str">
            <v/>
          </cell>
          <cell r="O40" t="str">
            <v/>
          </cell>
        </row>
        <row r="41">
          <cell r="A41" t="str">
            <v/>
          </cell>
          <cell r="I41" t="str">
            <v/>
          </cell>
          <cell r="O41" t="str">
            <v/>
          </cell>
        </row>
        <row r="42">
          <cell r="A42" t="str">
            <v/>
          </cell>
          <cell r="I42" t="str">
            <v/>
          </cell>
        </row>
        <row r="43">
          <cell r="A43" t="str">
            <v/>
          </cell>
          <cell r="I43" t="str">
            <v/>
          </cell>
        </row>
        <row r="44">
          <cell r="A44" t="str">
            <v/>
          </cell>
          <cell r="I44" t="str">
            <v/>
          </cell>
        </row>
        <row r="45">
          <cell r="A45" t="str">
            <v/>
          </cell>
          <cell r="I45" t="str">
            <v/>
          </cell>
        </row>
        <row r="46">
          <cell r="A46" t="str">
            <v/>
          </cell>
          <cell r="I46" t="str">
            <v/>
          </cell>
        </row>
        <row r="47">
          <cell r="A47" t="str">
            <v/>
          </cell>
          <cell r="I47" t="str">
            <v/>
          </cell>
        </row>
        <row r="48">
          <cell r="A48" t="str">
            <v/>
          </cell>
          <cell r="I48" t="str">
            <v/>
          </cell>
        </row>
        <row r="49">
          <cell r="A49" t="str">
            <v/>
          </cell>
          <cell r="I49" t="str">
            <v/>
          </cell>
        </row>
        <row r="50">
          <cell r="A50" t="str">
            <v/>
          </cell>
          <cell r="I50" t="str">
            <v/>
          </cell>
        </row>
        <row r="51">
          <cell r="A51" t="str">
            <v/>
          </cell>
          <cell r="I51" t="str">
            <v/>
          </cell>
        </row>
        <row r="52">
          <cell r="A52" t="str">
            <v/>
          </cell>
          <cell r="I52" t="str">
            <v/>
          </cell>
        </row>
        <row r="53">
          <cell r="A53" t="str">
            <v/>
          </cell>
          <cell r="I53" t="str">
            <v/>
          </cell>
        </row>
        <row r="54">
          <cell r="A54" t="str">
            <v/>
          </cell>
          <cell r="I54" t="str">
            <v/>
          </cell>
        </row>
        <row r="55">
          <cell r="A55" t="str">
            <v/>
          </cell>
          <cell r="I55" t="str">
            <v/>
          </cell>
        </row>
        <row r="56">
          <cell r="A56" t="str">
            <v/>
          </cell>
          <cell r="I56" t="str">
            <v/>
          </cell>
        </row>
        <row r="57">
          <cell r="A57" t="str">
            <v/>
          </cell>
          <cell r="I57" t="str">
            <v/>
          </cell>
        </row>
        <row r="58">
          <cell r="A58" t="str">
            <v/>
          </cell>
          <cell r="I58" t="str">
            <v/>
          </cell>
        </row>
        <row r="59">
          <cell r="A59" t="str">
            <v/>
          </cell>
          <cell r="I59" t="str">
            <v/>
          </cell>
        </row>
        <row r="60">
          <cell r="A60" t="str">
            <v/>
          </cell>
          <cell r="I60" t="str">
            <v/>
          </cell>
        </row>
        <row r="61">
          <cell r="A61" t="str">
            <v/>
          </cell>
          <cell r="I61" t="str">
            <v/>
          </cell>
        </row>
        <row r="62">
          <cell r="A62" t="str">
            <v/>
          </cell>
          <cell r="I62" t="str">
            <v/>
          </cell>
        </row>
        <row r="63">
          <cell r="A63" t="str">
            <v/>
          </cell>
          <cell r="I63" t="str">
            <v/>
          </cell>
        </row>
        <row r="64">
          <cell r="A64" t="str">
            <v/>
          </cell>
          <cell r="I64" t="str">
            <v/>
          </cell>
        </row>
        <row r="65">
          <cell r="A65" t="str">
            <v/>
          </cell>
          <cell r="I65" t="str">
            <v/>
          </cell>
        </row>
        <row r="66">
          <cell r="A66" t="str">
            <v/>
          </cell>
          <cell r="I66" t="str">
            <v/>
          </cell>
        </row>
        <row r="67">
          <cell r="A67" t="str">
            <v/>
          </cell>
          <cell r="I67" t="str">
            <v/>
          </cell>
        </row>
        <row r="68">
          <cell r="A68" t="str">
            <v/>
          </cell>
          <cell r="I68" t="str">
            <v/>
          </cell>
        </row>
        <row r="69">
          <cell r="A69" t="str">
            <v/>
          </cell>
          <cell r="I69" t="str">
            <v/>
          </cell>
        </row>
        <row r="70">
          <cell r="A70" t="str">
            <v/>
          </cell>
          <cell r="I70" t="str">
            <v/>
          </cell>
        </row>
        <row r="71">
          <cell r="A71" t="str">
            <v/>
          </cell>
          <cell r="I71" t="str">
            <v/>
          </cell>
        </row>
        <row r="72">
          <cell r="A72" t="str">
            <v/>
          </cell>
          <cell r="I72" t="str">
            <v/>
          </cell>
        </row>
        <row r="73">
          <cell r="A73" t="str">
            <v/>
          </cell>
          <cell r="I73" t="str">
            <v/>
          </cell>
        </row>
        <row r="74">
          <cell r="A74" t="str">
            <v/>
          </cell>
          <cell r="I74" t="str">
            <v/>
          </cell>
        </row>
        <row r="75">
          <cell r="A75" t="str">
            <v/>
          </cell>
          <cell r="I75" t="str">
            <v/>
          </cell>
        </row>
        <row r="76">
          <cell r="A76" t="str">
            <v/>
          </cell>
          <cell r="I76" t="str">
            <v/>
          </cell>
        </row>
        <row r="77">
          <cell r="A77" t="str">
            <v/>
          </cell>
          <cell r="I77" t="str">
            <v/>
          </cell>
        </row>
        <row r="78">
          <cell r="A78" t="str">
            <v/>
          </cell>
          <cell r="I78" t="str">
            <v/>
          </cell>
        </row>
        <row r="79">
          <cell r="A79" t="str">
            <v/>
          </cell>
          <cell r="I79" t="str">
            <v/>
          </cell>
        </row>
        <row r="80">
          <cell r="A80" t="str">
            <v/>
          </cell>
          <cell r="I80" t="str">
            <v/>
          </cell>
        </row>
        <row r="81">
          <cell r="A81" t="str">
            <v/>
          </cell>
          <cell r="I81" t="str">
            <v/>
          </cell>
        </row>
        <row r="82">
          <cell r="A82" t="str">
            <v/>
          </cell>
          <cell r="I82" t="str">
            <v/>
          </cell>
        </row>
        <row r="83">
          <cell r="A83" t="str">
            <v/>
          </cell>
          <cell r="I83" t="str">
            <v/>
          </cell>
        </row>
        <row r="84">
          <cell r="A84" t="str">
            <v/>
          </cell>
          <cell r="I84" t="str">
            <v/>
          </cell>
        </row>
        <row r="85">
          <cell r="A85" t="str">
            <v/>
          </cell>
          <cell r="I85" t="str">
            <v/>
          </cell>
        </row>
        <row r="86">
          <cell r="A86" t="str">
            <v/>
          </cell>
          <cell r="I86" t="str">
            <v/>
          </cell>
        </row>
        <row r="87">
          <cell r="A87" t="str">
            <v/>
          </cell>
          <cell r="I87" t="str">
            <v/>
          </cell>
        </row>
        <row r="88">
          <cell r="A88" t="str">
            <v/>
          </cell>
          <cell r="I88" t="str">
            <v/>
          </cell>
        </row>
        <row r="89">
          <cell r="A89" t="str">
            <v/>
          </cell>
          <cell r="I89" t="str">
            <v/>
          </cell>
        </row>
        <row r="90">
          <cell r="A90" t="str">
            <v/>
          </cell>
          <cell r="I90" t="str">
            <v/>
          </cell>
        </row>
        <row r="91">
          <cell r="A91" t="str">
            <v/>
          </cell>
          <cell r="I91" t="str">
            <v/>
          </cell>
        </row>
        <row r="92">
          <cell r="A92" t="str">
            <v/>
          </cell>
          <cell r="I92" t="str">
            <v/>
          </cell>
        </row>
        <row r="93">
          <cell r="A93" t="str">
            <v/>
          </cell>
          <cell r="I93" t="str">
            <v/>
          </cell>
        </row>
        <row r="94">
          <cell r="A94" t="str">
            <v/>
          </cell>
          <cell r="I94" t="str">
            <v/>
          </cell>
        </row>
        <row r="95">
          <cell r="A95" t="str">
            <v/>
          </cell>
          <cell r="I95" t="str">
            <v/>
          </cell>
        </row>
        <row r="96">
          <cell r="A96" t="str">
            <v/>
          </cell>
          <cell r="I96" t="str">
            <v/>
          </cell>
        </row>
        <row r="97">
          <cell r="A97" t="str">
            <v/>
          </cell>
          <cell r="I97" t="str">
            <v/>
          </cell>
        </row>
        <row r="98">
          <cell r="A98" t="str">
            <v/>
          </cell>
          <cell r="I98" t="str">
            <v/>
          </cell>
        </row>
        <row r="99">
          <cell r="A99" t="str">
            <v/>
          </cell>
          <cell r="I99" t="str">
            <v/>
          </cell>
        </row>
        <row r="100">
          <cell r="A100" t="str">
            <v/>
          </cell>
          <cell r="I100" t="str">
            <v/>
          </cell>
        </row>
        <row r="101">
          <cell r="A101" t="str">
            <v/>
          </cell>
          <cell r="I101" t="str">
            <v/>
          </cell>
        </row>
        <row r="102">
          <cell r="A102" t="str">
            <v/>
          </cell>
          <cell r="I102" t="str">
            <v/>
          </cell>
        </row>
        <row r="103">
          <cell r="A103" t="str">
            <v/>
          </cell>
          <cell r="I103" t="str">
            <v/>
          </cell>
        </row>
        <row r="104">
          <cell r="A104" t="str">
            <v/>
          </cell>
          <cell r="I104" t="str">
            <v/>
          </cell>
        </row>
        <row r="105">
          <cell r="A105" t="str">
            <v/>
          </cell>
          <cell r="I105" t="str">
            <v/>
          </cell>
        </row>
        <row r="106">
          <cell r="A106" t="str">
            <v/>
          </cell>
          <cell r="I106" t="str">
            <v/>
          </cell>
        </row>
        <row r="107">
          <cell r="A107" t="str">
            <v/>
          </cell>
          <cell r="I107" t="str">
            <v/>
          </cell>
        </row>
        <row r="108">
          <cell r="A108" t="str">
            <v/>
          </cell>
          <cell r="I108" t="str">
            <v/>
          </cell>
        </row>
        <row r="109">
          <cell r="A109" t="str">
            <v/>
          </cell>
          <cell r="I109" t="str">
            <v/>
          </cell>
        </row>
        <row r="110">
          <cell r="A110" t="str">
            <v/>
          </cell>
          <cell r="I110" t="str">
            <v/>
          </cell>
        </row>
        <row r="111">
          <cell r="A111" t="str">
            <v/>
          </cell>
          <cell r="I111" t="str">
            <v/>
          </cell>
        </row>
        <row r="112">
          <cell r="A112" t="str">
            <v/>
          </cell>
          <cell r="I112" t="str">
            <v/>
          </cell>
        </row>
        <row r="113">
          <cell r="A113" t="str">
            <v/>
          </cell>
          <cell r="I113" t="str">
            <v/>
          </cell>
        </row>
        <row r="114">
          <cell r="A114" t="str">
            <v/>
          </cell>
          <cell r="I114" t="str">
            <v/>
          </cell>
        </row>
        <row r="115">
          <cell r="A115" t="str">
            <v/>
          </cell>
          <cell r="I115" t="str">
            <v/>
          </cell>
        </row>
        <row r="116">
          <cell r="A116" t="str">
            <v/>
          </cell>
          <cell r="I116" t="str">
            <v/>
          </cell>
        </row>
        <row r="117">
          <cell r="A117" t="str">
            <v/>
          </cell>
          <cell r="I117" t="str">
            <v/>
          </cell>
        </row>
        <row r="118">
          <cell r="A118" t="str">
            <v/>
          </cell>
          <cell r="I118" t="str">
            <v/>
          </cell>
        </row>
        <row r="119">
          <cell r="A119" t="str">
            <v/>
          </cell>
          <cell r="I119" t="str">
            <v/>
          </cell>
        </row>
        <row r="120">
          <cell r="A120" t="str">
            <v/>
          </cell>
          <cell r="I120" t="str">
            <v/>
          </cell>
        </row>
        <row r="121">
          <cell r="A121" t="str">
            <v/>
          </cell>
          <cell r="I121" t="str">
            <v/>
          </cell>
        </row>
        <row r="122">
          <cell r="A122" t="str">
            <v/>
          </cell>
          <cell r="I122" t="str">
            <v/>
          </cell>
        </row>
        <row r="123">
          <cell r="A123" t="str">
            <v/>
          </cell>
          <cell r="I123" t="str">
            <v/>
          </cell>
        </row>
        <row r="124">
          <cell r="A124" t="str">
            <v/>
          </cell>
          <cell r="I124" t="str">
            <v/>
          </cell>
        </row>
        <row r="125">
          <cell r="A125" t="str">
            <v/>
          </cell>
          <cell r="I125" t="str">
            <v/>
          </cell>
        </row>
        <row r="126">
          <cell r="A126" t="str">
            <v/>
          </cell>
          <cell r="I126" t="str">
            <v/>
          </cell>
        </row>
        <row r="127">
          <cell r="A127" t="str">
            <v/>
          </cell>
          <cell r="I127" t="str">
            <v/>
          </cell>
        </row>
        <row r="128">
          <cell r="A128" t="str">
            <v/>
          </cell>
          <cell r="I128" t="str">
            <v/>
          </cell>
        </row>
        <row r="129">
          <cell r="A129" t="str">
            <v/>
          </cell>
          <cell r="I129" t="str">
            <v/>
          </cell>
        </row>
        <row r="130">
          <cell r="A130" t="str">
            <v/>
          </cell>
          <cell r="I130" t="str">
            <v/>
          </cell>
        </row>
        <row r="131">
          <cell r="A131" t="str">
            <v/>
          </cell>
          <cell r="I131" t="str">
            <v/>
          </cell>
        </row>
        <row r="132">
          <cell r="A132" t="str">
            <v/>
          </cell>
          <cell r="I132" t="str">
            <v/>
          </cell>
        </row>
        <row r="133">
          <cell r="A133" t="str">
            <v/>
          </cell>
          <cell r="I133" t="str">
            <v/>
          </cell>
        </row>
        <row r="134">
          <cell r="A134" t="str">
            <v/>
          </cell>
          <cell r="I134" t="str">
            <v/>
          </cell>
        </row>
        <row r="135">
          <cell r="A135" t="str">
            <v/>
          </cell>
          <cell r="I135" t="str">
            <v/>
          </cell>
        </row>
        <row r="136">
          <cell r="A136" t="str">
            <v/>
          </cell>
          <cell r="I136" t="str">
            <v/>
          </cell>
        </row>
        <row r="137">
          <cell r="A137" t="str">
            <v/>
          </cell>
          <cell r="I137" t="str">
            <v/>
          </cell>
        </row>
        <row r="138">
          <cell r="A138" t="str">
            <v/>
          </cell>
          <cell r="I138" t="str">
            <v/>
          </cell>
        </row>
        <row r="139">
          <cell r="A139" t="str">
            <v/>
          </cell>
          <cell r="I139" t="str">
            <v/>
          </cell>
        </row>
        <row r="140">
          <cell r="A140" t="str">
            <v/>
          </cell>
          <cell r="I140" t="str">
            <v/>
          </cell>
        </row>
        <row r="141">
          <cell r="A141" t="str">
            <v/>
          </cell>
          <cell r="I141" t="str">
            <v/>
          </cell>
        </row>
        <row r="142">
          <cell r="A142" t="str">
            <v/>
          </cell>
          <cell r="I142" t="str">
            <v/>
          </cell>
        </row>
        <row r="143">
          <cell r="A143" t="str">
            <v/>
          </cell>
          <cell r="I143" t="str">
            <v/>
          </cell>
        </row>
        <row r="144">
          <cell r="A144" t="str">
            <v/>
          </cell>
          <cell r="I144" t="str">
            <v/>
          </cell>
        </row>
        <row r="145">
          <cell r="A145" t="str">
            <v/>
          </cell>
          <cell r="I145" t="str">
            <v/>
          </cell>
        </row>
        <row r="146">
          <cell r="A146" t="str">
            <v/>
          </cell>
          <cell r="I146" t="str">
            <v/>
          </cell>
        </row>
        <row r="147">
          <cell r="A147" t="str">
            <v/>
          </cell>
          <cell r="I147" t="str">
            <v/>
          </cell>
        </row>
        <row r="148">
          <cell r="A148" t="str">
            <v/>
          </cell>
          <cell r="I148" t="str">
            <v/>
          </cell>
        </row>
        <row r="149">
          <cell r="A149" t="str">
            <v/>
          </cell>
          <cell r="I149" t="str">
            <v/>
          </cell>
        </row>
        <row r="150">
          <cell r="A150" t="str">
            <v/>
          </cell>
          <cell r="I150" t="str">
            <v/>
          </cell>
        </row>
        <row r="151">
          <cell r="A151" t="str">
            <v/>
          </cell>
          <cell r="I151" t="str">
            <v/>
          </cell>
        </row>
        <row r="152">
          <cell r="A152" t="str">
            <v/>
          </cell>
          <cell r="I152" t="str">
            <v/>
          </cell>
        </row>
        <row r="153">
          <cell r="A153" t="str">
            <v/>
          </cell>
          <cell r="I153" t="str">
            <v/>
          </cell>
        </row>
        <row r="154">
          <cell r="A154" t="str">
            <v/>
          </cell>
          <cell r="I154" t="str">
            <v/>
          </cell>
        </row>
        <row r="155">
          <cell r="A155" t="str">
            <v/>
          </cell>
          <cell r="I155" t="str">
            <v/>
          </cell>
        </row>
        <row r="156">
          <cell r="A156" t="str">
            <v/>
          </cell>
          <cell r="I156" t="str">
            <v/>
          </cell>
        </row>
        <row r="157">
          <cell r="A157" t="str">
            <v/>
          </cell>
          <cell r="I157" t="str">
            <v/>
          </cell>
        </row>
        <row r="158">
          <cell r="A158" t="str">
            <v/>
          </cell>
          <cell r="I158" t="str">
            <v/>
          </cell>
        </row>
        <row r="159">
          <cell r="A159" t="str">
            <v/>
          </cell>
          <cell r="I159" t="str">
            <v/>
          </cell>
        </row>
        <row r="160">
          <cell r="A160" t="str">
            <v/>
          </cell>
          <cell r="I160" t="str">
            <v/>
          </cell>
        </row>
        <row r="161">
          <cell r="A161" t="str">
            <v/>
          </cell>
          <cell r="I161" t="str">
            <v/>
          </cell>
        </row>
        <row r="162">
          <cell r="A162" t="str">
            <v/>
          </cell>
          <cell r="I162" t="str">
            <v/>
          </cell>
        </row>
        <row r="163">
          <cell r="A163" t="str">
            <v/>
          </cell>
          <cell r="I163" t="str">
            <v/>
          </cell>
        </row>
        <row r="164">
          <cell r="A164" t="str">
            <v/>
          </cell>
          <cell r="I164" t="str">
            <v/>
          </cell>
        </row>
        <row r="165">
          <cell r="A165" t="str">
            <v/>
          </cell>
          <cell r="I165" t="str">
            <v/>
          </cell>
        </row>
        <row r="166">
          <cell r="A166" t="str">
            <v/>
          </cell>
          <cell r="I166" t="str">
            <v/>
          </cell>
        </row>
        <row r="167">
          <cell r="A167" t="str">
            <v/>
          </cell>
          <cell r="I167" t="str">
            <v/>
          </cell>
        </row>
        <row r="168">
          <cell r="A168" t="str">
            <v/>
          </cell>
          <cell r="I168" t="str">
            <v/>
          </cell>
        </row>
        <row r="169">
          <cell r="A169" t="str">
            <v/>
          </cell>
          <cell r="I169" t="str">
            <v/>
          </cell>
        </row>
        <row r="170">
          <cell r="A170" t="str">
            <v/>
          </cell>
          <cell r="I170" t="str">
            <v/>
          </cell>
        </row>
        <row r="171">
          <cell r="A171" t="str">
            <v/>
          </cell>
          <cell r="I171" t="str">
            <v/>
          </cell>
        </row>
        <row r="172">
          <cell r="A172" t="str">
            <v/>
          </cell>
          <cell r="I172" t="str">
            <v/>
          </cell>
        </row>
        <row r="173">
          <cell r="A173" t="str">
            <v/>
          </cell>
          <cell r="I173" t="str">
            <v/>
          </cell>
        </row>
        <row r="174">
          <cell r="A174" t="str">
            <v/>
          </cell>
          <cell r="I174" t="str">
            <v/>
          </cell>
        </row>
        <row r="175">
          <cell r="A175" t="str">
            <v/>
          </cell>
          <cell r="I175" t="str">
            <v/>
          </cell>
        </row>
        <row r="176">
          <cell r="A176" t="str">
            <v/>
          </cell>
          <cell r="I176" t="str">
            <v/>
          </cell>
        </row>
        <row r="177">
          <cell r="A177" t="str">
            <v/>
          </cell>
          <cell r="I177" t="str">
            <v/>
          </cell>
        </row>
        <row r="178">
          <cell r="A178" t="str">
            <v/>
          </cell>
          <cell r="I178" t="str">
            <v/>
          </cell>
        </row>
        <row r="179">
          <cell r="A179" t="str">
            <v/>
          </cell>
          <cell r="I179" t="str">
            <v/>
          </cell>
        </row>
        <row r="180">
          <cell r="A180" t="str">
            <v/>
          </cell>
          <cell r="I180" t="str">
            <v/>
          </cell>
        </row>
        <row r="181">
          <cell r="A181" t="str">
            <v/>
          </cell>
          <cell r="I181" t="str">
            <v/>
          </cell>
        </row>
        <row r="182">
          <cell r="A182" t="str">
            <v/>
          </cell>
          <cell r="I182" t="str">
            <v/>
          </cell>
        </row>
        <row r="183">
          <cell r="A183" t="str">
            <v/>
          </cell>
          <cell r="I183" t="str">
            <v/>
          </cell>
        </row>
        <row r="184">
          <cell r="A184" t="str">
            <v/>
          </cell>
          <cell r="I184" t="str">
            <v/>
          </cell>
        </row>
        <row r="185">
          <cell r="A185" t="str">
            <v/>
          </cell>
          <cell r="I185" t="str">
            <v/>
          </cell>
        </row>
        <row r="186">
          <cell r="A186" t="str">
            <v/>
          </cell>
          <cell r="I186" t="str">
            <v/>
          </cell>
        </row>
        <row r="187">
          <cell r="A187" t="str">
            <v/>
          </cell>
          <cell r="I187" t="str">
            <v/>
          </cell>
        </row>
        <row r="188">
          <cell r="A188" t="str">
            <v/>
          </cell>
          <cell r="I188" t="str">
            <v/>
          </cell>
        </row>
        <row r="189">
          <cell r="A189" t="str">
            <v/>
          </cell>
          <cell r="I189" t="str">
            <v/>
          </cell>
        </row>
        <row r="190">
          <cell r="A190" t="str">
            <v/>
          </cell>
          <cell r="I190" t="str">
            <v/>
          </cell>
        </row>
        <row r="191">
          <cell r="A191" t="str">
            <v/>
          </cell>
          <cell r="I191" t="str">
            <v/>
          </cell>
        </row>
        <row r="192">
          <cell r="A192" t="str">
            <v/>
          </cell>
          <cell r="I192" t="str">
            <v/>
          </cell>
        </row>
        <row r="193">
          <cell r="A193" t="str">
            <v/>
          </cell>
          <cell r="I193" t="str">
            <v/>
          </cell>
        </row>
        <row r="194">
          <cell r="A194" t="str">
            <v/>
          </cell>
          <cell r="I194" t="str">
            <v/>
          </cell>
        </row>
        <row r="195">
          <cell r="A195" t="str">
            <v/>
          </cell>
          <cell r="I195" t="str">
            <v/>
          </cell>
        </row>
        <row r="196">
          <cell r="A196" t="str">
            <v/>
          </cell>
          <cell r="I196" t="str">
            <v/>
          </cell>
        </row>
        <row r="197">
          <cell r="A197" t="str">
            <v/>
          </cell>
          <cell r="I197" t="str">
            <v/>
          </cell>
        </row>
        <row r="198">
          <cell r="A198" t="str">
            <v/>
          </cell>
          <cell r="I198" t="str">
            <v/>
          </cell>
        </row>
        <row r="199">
          <cell r="A199" t="str">
            <v/>
          </cell>
          <cell r="I199" t="str">
            <v/>
          </cell>
        </row>
        <row r="200">
          <cell r="A200" t="str">
            <v/>
          </cell>
          <cell r="I200" t="str">
            <v/>
          </cell>
        </row>
        <row r="201">
          <cell r="A201" t="str">
            <v/>
          </cell>
          <cell r="I201" t="str">
            <v/>
          </cell>
        </row>
        <row r="202">
          <cell r="A202" t="str">
            <v/>
          </cell>
          <cell r="I202" t="str">
            <v/>
          </cell>
        </row>
        <row r="203">
          <cell r="A203" t="str">
            <v/>
          </cell>
          <cell r="I203" t="str">
            <v/>
          </cell>
        </row>
        <row r="204">
          <cell r="A204" t="str">
            <v/>
          </cell>
          <cell r="I204" t="str">
            <v/>
          </cell>
        </row>
        <row r="205">
          <cell r="A205" t="str">
            <v/>
          </cell>
          <cell r="I205" t="str">
            <v/>
          </cell>
        </row>
        <row r="206">
          <cell r="A206" t="str">
            <v/>
          </cell>
          <cell r="I206" t="str">
            <v/>
          </cell>
        </row>
        <row r="207">
          <cell r="A207" t="str">
            <v/>
          </cell>
          <cell r="I207" t="str">
            <v/>
          </cell>
        </row>
        <row r="208">
          <cell r="A208" t="str">
            <v/>
          </cell>
          <cell r="I208" t="str">
            <v/>
          </cell>
        </row>
        <row r="209">
          <cell r="A209" t="str">
            <v/>
          </cell>
          <cell r="I209" t="str">
            <v/>
          </cell>
        </row>
        <row r="210">
          <cell r="A210" t="str">
            <v/>
          </cell>
          <cell r="I210" t="str">
            <v/>
          </cell>
        </row>
        <row r="211">
          <cell r="A211" t="str">
            <v/>
          </cell>
          <cell r="I211" t="str">
            <v/>
          </cell>
        </row>
        <row r="212">
          <cell r="A212" t="str">
            <v/>
          </cell>
          <cell r="I212" t="str">
            <v/>
          </cell>
        </row>
        <row r="213">
          <cell r="A213" t="str">
            <v/>
          </cell>
          <cell r="I213" t="str">
            <v/>
          </cell>
        </row>
        <row r="214">
          <cell r="A214" t="str">
            <v/>
          </cell>
          <cell r="I214" t="str">
            <v/>
          </cell>
        </row>
        <row r="215">
          <cell r="A215" t="str">
            <v/>
          </cell>
          <cell r="I215" t="str">
            <v/>
          </cell>
        </row>
        <row r="216">
          <cell r="A216" t="str">
            <v/>
          </cell>
          <cell r="I216" t="str">
            <v/>
          </cell>
        </row>
        <row r="217">
          <cell r="A217" t="str">
            <v/>
          </cell>
          <cell r="I217" t="str">
            <v/>
          </cell>
        </row>
        <row r="218">
          <cell r="A218" t="str">
            <v/>
          </cell>
          <cell r="I218" t="str">
            <v/>
          </cell>
        </row>
        <row r="219">
          <cell r="A219" t="str">
            <v/>
          </cell>
          <cell r="I219" t="str">
            <v/>
          </cell>
        </row>
        <row r="220">
          <cell r="A220" t="str">
            <v/>
          </cell>
          <cell r="I220" t="str">
            <v/>
          </cell>
        </row>
        <row r="221">
          <cell r="A221" t="str">
            <v/>
          </cell>
          <cell r="I221" t="str">
            <v/>
          </cell>
        </row>
        <row r="222">
          <cell r="A222" t="str">
            <v/>
          </cell>
          <cell r="I222" t="str">
            <v/>
          </cell>
        </row>
        <row r="223">
          <cell r="A223" t="str">
            <v/>
          </cell>
          <cell r="I223" t="str">
            <v/>
          </cell>
        </row>
        <row r="224">
          <cell r="A224" t="str">
            <v/>
          </cell>
          <cell r="I224" t="str">
            <v/>
          </cell>
        </row>
        <row r="225">
          <cell r="A225" t="str">
            <v/>
          </cell>
          <cell r="I225" t="str">
            <v/>
          </cell>
        </row>
        <row r="226">
          <cell r="A226" t="str">
            <v/>
          </cell>
          <cell r="I226" t="str">
            <v/>
          </cell>
        </row>
        <row r="227">
          <cell r="A227" t="str">
            <v/>
          </cell>
          <cell r="I227" t="str">
            <v/>
          </cell>
        </row>
        <row r="228">
          <cell r="A228" t="str">
            <v/>
          </cell>
          <cell r="I228" t="str">
            <v/>
          </cell>
        </row>
        <row r="229">
          <cell r="A229" t="str">
            <v/>
          </cell>
          <cell r="I229" t="str">
            <v/>
          </cell>
        </row>
        <row r="230">
          <cell r="A230" t="str">
            <v/>
          </cell>
          <cell r="I230" t="str">
            <v/>
          </cell>
        </row>
        <row r="231">
          <cell r="A231" t="str">
            <v/>
          </cell>
          <cell r="I231" t="str">
            <v/>
          </cell>
        </row>
        <row r="232">
          <cell r="A232" t="str">
            <v/>
          </cell>
          <cell r="I232" t="str">
            <v/>
          </cell>
        </row>
        <row r="233">
          <cell r="A233" t="str">
            <v/>
          </cell>
          <cell r="I233" t="str">
            <v/>
          </cell>
        </row>
        <row r="234">
          <cell r="A234" t="str">
            <v/>
          </cell>
          <cell r="I234" t="str">
            <v/>
          </cell>
        </row>
        <row r="235">
          <cell r="A235" t="str">
            <v/>
          </cell>
          <cell r="I235" t="str">
            <v/>
          </cell>
        </row>
        <row r="236">
          <cell r="A236" t="str">
            <v/>
          </cell>
          <cell r="I236" t="str">
            <v/>
          </cell>
        </row>
        <row r="237">
          <cell r="A237" t="str">
            <v/>
          </cell>
          <cell r="I237" t="str">
            <v/>
          </cell>
        </row>
        <row r="238">
          <cell r="A238" t="str">
            <v/>
          </cell>
          <cell r="I238" t="str">
            <v/>
          </cell>
        </row>
        <row r="239">
          <cell r="A239" t="str">
            <v/>
          </cell>
          <cell r="I239" t="str">
            <v/>
          </cell>
        </row>
        <row r="240">
          <cell r="A240" t="str">
            <v/>
          </cell>
          <cell r="I240" t="str">
            <v/>
          </cell>
        </row>
        <row r="241">
          <cell r="A241" t="str">
            <v/>
          </cell>
          <cell r="I241" t="str">
            <v/>
          </cell>
        </row>
        <row r="242">
          <cell r="A242" t="str">
            <v/>
          </cell>
          <cell r="I242" t="str">
            <v/>
          </cell>
        </row>
        <row r="243">
          <cell r="A243" t="str">
            <v/>
          </cell>
          <cell r="I243" t="str">
            <v/>
          </cell>
        </row>
        <row r="244">
          <cell r="A244" t="str">
            <v/>
          </cell>
          <cell r="I244" t="str">
            <v/>
          </cell>
        </row>
        <row r="245">
          <cell r="A245" t="str">
            <v/>
          </cell>
          <cell r="I245" t="str">
            <v/>
          </cell>
        </row>
        <row r="246">
          <cell r="A246" t="str">
            <v/>
          </cell>
          <cell r="I246" t="str">
            <v/>
          </cell>
        </row>
        <row r="247">
          <cell r="A247" t="str">
            <v/>
          </cell>
          <cell r="I247" t="str">
            <v/>
          </cell>
        </row>
        <row r="248">
          <cell r="A248" t="str">
            <v/>
          </cell>
          <cell r="I248" t="str">
            <v/>
          </cell>
        </row>
        <row r="249">
          <cell r="A249" t="str">
            <v/>
          </cell>
          <cell r="I249" t="str">
            <v/>
          </cell>
        </row>
        <row r="250">
          <cell r="A250" t="str">
            <v/>
          </cell>
          <cell r="I250" t="str">
            <v/>
          </cell>
        </row>
        <row r="251">
          <cell r="A251" t="str">
            <v/>
          </cell>
          <cell r="I251" t="str">
            <v/>
          </cell>
        </row>
        <row r="252">
          <cell r="A252" t="str">
            <v/>
          </cell>
          <cell r="I252" t="str">
            <v/>
          </cell>
        </row>
        <row r="253">
          <cell r="A253" t="str">
            <v/>
          </cell>
          <cell r="I253" t="str">
            <v/>
          </cell>
        </row>
        <row r="254">
          <cell r="A254" t="str">
            <v/>
          </cell>
          <cell r="I254" t="str">
            <v/>
          </cell>
        </row>
        <row r="255">
          <cell r="A255" t="str">
            <v/>
          </cell>
          <cell r="I255" t="str">
            <v/>
          </cell>
        </row>
        <row r="256">
          <cell r="A256" t="str">
            <v/>
          </cell>
          <cell r="I256" t="str">
            <v/>
          </cell>
        </row>
        <row r="257">
          <cell r="A257" t="str">
            <v/>
          </cell>
          <cell r="I257" t="str">
            <v/>
          </cell>
        </row>
        <row r="258">
          <cell r="A258" t="str">
            <v/>
          </cell>
          <cell r="I258" t="str">
            <v/>
          </cell>
        </row>
        <row r="259">
          <cell r="A259" t="str">
            <v/>
          </cell>
          <cell r="I259" t="str">
            <v/>
          </cell>
        </row>
        <row r="260">
          <cell r="A260" t="str">
            <v/>
          </cell>
          <cell r="I260" t="str">
            <v/>
          </cell>
        </row>
        <row r="261">
          <cell r="A261" t="str">
            <v/>
          </cell>
          <cell r="I261" t="str">
            <v/>
          </cell>
        </row>
        <row r="262">
          <cell r="A262" t="str">
            <v/>
          </cell>
          <cell r="I262" t="str">
            <v/>
          </cell>
        </row>
        <row r="263">
          <cell r="A263" t="str">
            <v/>
          </cell>
          <cell r="I263" t="str">
            <v/>
          </cell>
        </row>
        <row r="264">
          <cell r="A264" t="str">
            <v/>
          </cell>
          <cell r="I264" t="str">
            <v/>
          </cell>
        </row>
        <row r="265">
          <cell r="A265" t="str">
            <v/>
          </cell>
          <cell r="I265" t="str">
            <v/>
          </cell>
        </row>
        <row r="266">
          <cell r="A266" t="str">
            <v/>
          </cell>
          <cell r="I266" t="str">
            <v/>
          </cell>
        </row>
        <row r="267">
          <cell r="A267" t="str">
            <v/>
          </cell>
          <cell r="I267" t="str">
            <v/>
          </cell>
        </row>
        <row r="268">
          <cell r="A268" t="str">
            <v/>
          </cell>
          <cell r="I268" t="str">
            <v/>
          </cell>
        </row>
        <row r="269">
          <cell r="A269" t="str">
            <v/>
          </cell>
          <cell r="I269" t="str">
            <v/>
          </cell>
        </row>
        <row r="270">
          <cell r="A270" t="str">
            <v/>
          </cell>
          <cell r="I270" t="str">
            <v/>
          </cell>
        </row>
        <row r="271">
          <cell r="A271" t="str">
            <v/>
          </cell>
          <cell r="I271" t="str">
            <v/>
          </cell>
        </row>
        <row r="272">
          <cell r="A272" t="str">
            <v/>
          </cell>
          <cell r="I272" t="str">
            <v/>
          </cell>
        </row>
        <row r="273">
          <cell r="A273" t="str">
            <v/>
          </cell>
          <cell r="I273" t="str">
            <v/>
          </cell>
        </row>
        <row r="274">
          <cell r="A274" t="str">
            <v/>
          </cell>
          <cell r="I274" t="str">
            <v/>
          </cell>
        </row>
        <row r="275">
          <cell r="A275" t="str">
            <v/>
          </cell>
          <cell r="I275" t="str">
            <v/>
          </cell>
        </row>
        <row r="276">
          <cell r="A276" t="str">
            <v/>
          </cell>
          <cell r="I276" t="str">
            <v/>
          </cell>
        </row>
        <row r="277">
          <cell r="A277" t="str">
            <v/>
          </cell>
          <cell r="I277" t="str">
            <v/>
          </cell>
        </row>
        <row r="278">
          <cell r="A278" t="str">
            <v/>
          </cell>
          <cell r="I278" t="str">
            <v/>
          </cell>
        </row>
        <row r="279">
          <cell r="A279" t="str">
            <v/>
          </cell>
          <cell r="I279" t="str">
            <v/>
          </cell>
        </row>
        <row r="280">
          <cell r="A280" t="str">
            <v/>
          </cell>
          <cell r="I280" t="str">
            <v/>
          </cell>
        </row>
        <row r="281">
          <cell r="A281" t="str">
            <v/>
          </cell>
          <cell r="I281" t="str">
            <v/>
          </cell>
        </row>
        <row r="282">
          <cell r="A282" t="str">
            <v/>
          </cell>
          <cell r="I282" t="str">
            <v/>
          </cell>
        </row>
        <row r="283">
          <cell r="A283" t="str">
            <v/>
          </cell>
          <cell r="I283" t="str">
            <v/>
          </cell>
        </row>
        <row r="284">
          <cell r="A284" t="str">
            <v/>
          </cell>
          <cell r="I284" t="str">
            <v/>
          </cell>
        </row>
        <row r="285">
          <cell r="A285" t="str">
            <v/>
          </cell>
          <cell r="I285" t="str">
            <v/>
          </cell>
        </row>
        <row r="286">
          <cell r="A286" t="str">
            <v/>
          </cell>
          <cell r="I286" t="str">
            <v/>
          </cell>
        </row>
        <row r="287">
          <cell r="A287" t="str">
            <v/>
          </cell>
          <cell r="I287" t="str">
            <v/>
          </cell>
        </row>
        <row r="288">
          <cell r="A288" t="str">
            <v/>
          </cell>
          <cell r="I288" t="str">
            <v/>
          </cell>
        </row>
        <row r="289">
          <cell r="A289" t="str">
            <v/>
          </cell>
          <cell r="I289" t="str">
            <v/>
          </cell>
        </row>
        <row r="290">
          <cell r="A290" t="str">
            <v/>
          </cell>
          <cell r="I290" t="str">
            <v/>
          </cell>
        </row>
        <row r="291">
          <cell r="A291" t="str">
            <v/>
          </cell>
          <cell r="I291" t="str">
            <v/>
          </cell>
        </row>
        <row r="292">
          <cell r="A292" t="str">
            <v/>
          </cell>
          <cell r="I292" t="str">
            <v/>
          </cell>
        </row>
        <row r="293">
          <cell r="A293" t="str">
            <v/>
          </cell>
          <cell r="I293" t="str">
            <v/>
          </cell>
        </row>
        <row r="294">
          <cell r="A294" t="str">
            <v/>
          </cell>
          <cell r="I294" t="str">
            <v/>
          </cell>
        </row>
        <row r="295">
          <cell r="A295" t="str">
            <v/>
          </cell>
          <cell r="I295" t="str">
            <v/>
          </cell>
        </row>
        <row r="296">
          <cell r="A296" t="str">
            <v/>
          </cell>
          <cell r="I296" t="str">
            <v/>
          </cell>
        </row>
        <row r="297">
          <cell r="A297" t="str">
            <v/>
          </cell>
          <cell r="I297" t="str">
            <v/>
          </cell>
        </row>
        <row r="298">
          <cell r="A298" t="str">
            <v/>
          </cell>
          <cell r="I298" t="str">
            <v/>
          </cell>
        </row>
        <row r="299">
          <cell r="A299" t="str">
            <v/>
          </cell>
          <cell r="I299" t="str">
            <v/>
          </cell>
        </row>
        <row r="300">
          <cell r="A300" t="str">
            <v/>
          </cell>
          <cell r="I300" t="str">
            <v/>
          </cell>
        </row>
        <row r="301">
          <cell r="A301" t="str">
            <v/>
          </cell>
          <cell r="I301" t="str">
            <v/>
          </cell>
        </row>
        <row r="302">
          <cell r="A302" t="str">
            <v/>
          </cell>
          <cell r="I302" t="str">
            <v/>
          </cell>
        </row>
        <row r="303">
          <cell r="A303" t="str">
            <v/>
          </cell>
          <cell r="I303" t="str">
            <v/>
          </cell>
        </row>
        <row r="304">
          <cell r="A304" t="str">
            <v/>
          </cell>
          <cell r="I304" t="str">
            <v/>
          </cell>
        </row>
        <row r="305">
          <cell r="A305" t="str">
            <v/>
          </cell>
          <cell r="I305" t="str">
            <v/>
          </cell>
        </row>
        <row r="306">
          <cell r="A306" t="str">
            <v/>
          </cell>
          <cell r="I306" t="str">
            <v/>
          </cell>
        </row>
        <row r="307">
          <cell r="A307" t="str">
            <v/>
          </cell>
          <cell r="I307" t="str">
            <v/>
          </cell>
        </row>
        <row r="308">
          <cell r="A308" t="str">
            <v/>
          </cell>
          <cell r="I308" t="str">
            <v/>
          </cell>
        </row>
        <row r="309">
          <cell r="A309" t="str">
            <v/>
          </cell>
          <cell r="I309" t="str">
            <v/>
          </cell>
        </row>
        <row r="310">
          <cell r="A310" t="str">
            <v/>
          </cell>
          <cell r="I310" t="str">
            <v/>
          </cell>
        </row>
        <row r="311">
          <cell r="A311" t="str">
            <v/>
          </cell>
          <cell r="I311" t="str">
            <v/>
          </cell>
        </row>
        <row r="312">
          <cell r="A312" t="str">
            <v/>
          </cell>
          <cell r="I312" t="str">
            <v/>
          </cell>
        </row>
        <row r="313">
          <cell r="A313" t="str">
            <v/>
          </cell>
          <cell r="I313" t="str">
            <v/>
          </cell>
        </row>
        <row r="314">
          <cell r="A314" t="str">
            <v/>
          </cell>
          <cell r="I314" t="str">
            <v/>
          </cell>
        </row>
        <row r="315">
          <cell r="A315" t="str">
            <v/>
          </cell>
          <cell r="I315" t="str">
            <v/>
          </cell>
        </row>
        <row r="316">
          <cell r="A316" t="str">
            <v/>
          </cell>
          <cell r="I316" t="str">
            <v/>
          </cell>
        </row>
        <row r="317">
          <cell r="A317" t="str">
            <v/>
          </cell>
          <cell r="I317" t="str">
            <v/>
          </cell>
        </row>
        <row r="318">
          <cell r="A318" t="str">
            <v/>
          </cell>
          <cell r="I318" t="str">
            <v/>
          </cell>
        </row>
        <row r="319">
          <cell r="A319" t="str">
            <v/>
          </cell>
          <cell r="I319" t="str">
            <v/>
          </cell>
        </row>
        <row r="320">
          <cell r="A320" t="str">
            <v/>
          </cell>
          <cell r="I320" t="str">
            <v/>
          </cell>
        </row>
        <row r="321">
          <cell r="A321" t="str">
            <v/>
          </cell>
          <cell r="I321" t="str">
            <v/>
          </cell>
        </row>
        <row r="322">
          <cell r="A322" t="str">
            <v/>
          </cell>
          <cell r="I322" t="str">
            <v/>
          </cell>
        </row>
        <row r="323">
          <cell r="A323" t="str">
            <v/>
          </cell>
          <cell r="I323" t="str">
            <v/>
          </cell>
        </row>
        <row r="324">
          <cell r="A324" t="str">
            <v/>
          </cell>
          <cell r="I324" t="str">
            <v/>
          </cell>
        </row>
        <row r="325">
          <cell r="A325" t="str">
            <v/>
          </cell>
          <cell r="I325" t="str">
            <v/>
          </cell>
        </row>
        <row r="326">
          <cell r="A326" t="str">
            <v/>
          </cell>
          <cell r="I326" t="str">
            <v/>
          </cell>
        </row>
        <row r="327">
          <cell r="A327" t="str">
            <v/>
          </cell>
          <cell r="I327" t="str">
            <v/>
          </cell>
        </row>
        <row r="328">
          <cell r="A328" t="str">
            <v/>
          </cell>
          <cell r="I328" t="str">
            <v/>
          </cell>
        </row>
        <row r="329">
          <cell r="A329" t="str">
            <v/>
          </cell>
          <cell r="I329" t="str">
            <v/>
          </cell>
        </row>
        <row r="330">
          <cell r="A330" t="str">
            <v/>
          </cell>
          <cell r="I330" t="str">
            <v/>
          </cell>
        </row>
        <row r="331">
          <cell r="A331" t="str">
            <v/>
          </cell>
          <cell r="I331" t="str">
            <v/>
          </cell>
        </row>
        <row r="332">
          <cell r="A332" t="str">
            <v/>
          </cell>
          <cell r="I332" t="str">
            <v/>
          </cell>
        </row>
        <row r="333">
          <cell r="A333" t="str">
            <v/>
          </cell>
          <cell r="I333" t="str">
            <v/>
          </cell>
        </row>
        <row r="334">
          <cell r="A334" t="str">
            <v/>
          </cell>
          <cell r="I334" t="str">
            <v/>
          </cell>
        </row>
        <row r="335">
          <cell r="A335" t="str">
            <v/>
          </cell>
          <cell r="I335" t="str">
            <v/>
          </cell>
        </row>
        <row r="336">
          <cell r="A336" t="str">
            <v/>
          </cell>
          <cell r="I336" t="str">
            <v/>
          </cell>
        </row>
        <row r="337">
          <cell r="A337" t="str">
            <v/>
          </cell>
          <cell r="I337" t="str">
            <v/>
          </cell>
        </row>
        <row r="338">
          <cell r="A338" t="str">
            <v/>
          </cell>
          <cell r="I338" t="str">
            <v/>
          </cell>
        </row>
        <row r="339">
          <cell r="A339" t="str">
            <v/>
          </cell>
          <cell r="I339" t="str">
            <v/>
          </cell>
        </row>
        <row r="340">
          <cell r="A340" t="str">
            <v/>
          </cell>
          <cell r="I340" t="str">
            <v/>
          </cell>
        </row>
        <row r="341">
          <cell r="A341" t="str">
            <v/>
          </cell>
          <cell r="I341" t="str">
            <v/>
          </cell>
        </row>
        <row r="342">
          <cell r="A342" t="str">
            <v/>
          </cell>
          <cell r="I342" t="str">
            <v/>
          </cell>
        </row>
        <row r="343">
          <cell r="A343" t="str">
            <v/>
          </cell>
          <cell r="I343" t="str">
            <v/>
          </cell>
        </row>
        <row r="344">
          <cell r="A344" t="str">
            <v/>
          </cell>
          <cell r="I344" t="str">
            <v/>
          </cell>
        </row>
        <row r="345">
          <cell r="A345" t="str">
            <v/>
          </cell>
          <cell r="I345" t="str">
            <v/>
          </cell>
        </row>
        <row r="346">
          <cell r="A346" t="str">
            <v/>
          </cell>
          <cell r="I346" t="str">
            <v/>
          </cell>
        </row>
        <row r="347">
          <cell r="A347" t="str">
            <v/>
          </cell>
          <cell r="I347" t="str">
            <v/>
          </cell>
        </row>
        <row r="348">
          <cell r="A348" t="str">
            <v/>
          </cell>
          <cell r="I348" t="str">
            <v/>
          </cell>
        </row>
        <row r="349">
          <cell r="A349" t="str">
            <v/>
          </cell>
          <cell r="I349" t="str">
            <v/>
          </cell>
        </row>
        <row r="350">
          <cell r="A350" t="str">
            <v/>
          </cell>
          <cell r="I350" t="str">
            <v/>
          </cell>
        </row>
        <row r="351">
          <cell r="A351" t="str">
            <v/>
          </cell>
          <cell r="I351" t="str">
            <v/>
          </cell>
        </row>
        <row r="352">
          <cell r="A352" t="str">
            <v/>
          </cell>
          <cell r="I352" t="str">
            <v/>
          </cell>
        </row>
        <row r="353">
          <cell r="A353" t="str">
            <v/>
          </cell>
          <cell r="I353" t="str">
            <v/>
          </cell>
        </row>
        <row r="354">
          <cell r="A354" t="str">
            <v/>
          </cell>
          <cell r="I354" t="str">
            <v/>
          </cell>
        </row>
        <row r="355">
          <cell r="A355" t="str">
            <v/>
          </cell>
          <cell r="I355" t="str">
            <v/>
          </cell>
        </row>
        <row r="356">
          <cell r="A356" t="str">
            <v/>
          </cell>
          <cell r="I356" t="str">
            <v/>
          </cell>
        </row>
        <row r="357">
          <cell r="A357" t="str">
            <v/>
          </cell>
          <cell r="I357" t="str">
            <v/>
          </cell>
        </row>
        <row r="358">
          <cell r="A358" t="str">
            <v/>
          </cell>
          <cell r="I358" t="str">
            <v/>
          </cell>
        </row>
        <row r="359">
          <cell r="A359" t="str">
            <v/>
          </cell>
          <cell r="I359" t="str">
            <v/>
          </cell>
        </row>
        <row r="360">
          <cell r="A360" t="str">
            <v/>
          </cell>
          <cell r="I360" t="str">
            <v/>
          </cell>
        </row>
        <row r="361">
          <cell r="A361" t="str">
            <v/>
          </cell>
          <cell r="I361" t="str">
            <v/>
          </cell>
        </row>
        <row r="362">
          <cell r="A362" t="str">
            <v/>
          </cell>
          <cell r="I362" t="str">
            <v/>
          </cell>
        </row>
        <row r="363">
          <cell r="A363" t="str">
            <v/>
          </cell>
          <cell r="I363" t="str">
            <v/>
          </cell>
        </row>
        <row r="364">
          <cell r="A364" t="str">
            <v/>
          </cell>
          <cell r="I364" t="str">
            <v/>
          </cell>
        </row>
        <row r="365">
          <cell r="A365" t="str">
            <v/>
          </cell>
          <cell r="I365" t="str">
            <v/>
          </cell>
        </row>
        <row r="366">
          <cell r="A366" t="str">
            <v/>
          </cell>
          <cell r="I366" t="str">
            <v/>
          </cell>
        </row>
        <row r="367">
          <cell r="A367" t="str">
            <v/>
          </cell>
          <cell r="I367" t="str">
            <v/>
          </cell>
        </row>
        <row r="368">
          <cell r="A368" t="str">
            <v/>
          </cell>
          <cell r="I368" t="str">
            <v/>
          </cell>
        </row>
        <row r="369">
          <cell r="A369" t="str">
            <v/>
          </cell>
          <cell r="I369" t="str">
            <v/>
          </cell>
        </row>
        <row r="370">
          <cell r="A370" t="str">
            <v/>
          </cell>
          <cell r="I370" t="str">
            <v/>
          </cell>
        </row>
        <row r="371">
          <cell r="A371" t="str">
            <v/>
          </cell>
          <cell r="I371" t="str">
            <v/>
          </cell>
        </row>
        <row r="372">
          <cell r="A372" t="str">
            <v/>
          </cell>
          <cell r="I372" t="str">
            <v/>
          </cell>
        </row>
        <row r="373">
          <cell r="A373" t="str">
            <v/>
          </cell>
          <cell r="I373" t="str">
            <v/>
          </cell>
        </row>
        <row r="374">
          <cell r="A374" t="str">
            <v/>
          </cell>
          <cell r="I374" t="str">
            <v/>
          </cell>
        </row>
        <row r="375">
          <cell r="A375" t="str">
            <v/>
          </cell>
          <cell r="I375" t="str">
            <v/>
          </cell>
        </row>
        <row r="376">
          <cell r="A376" t="str">
            <v/>
          </cell>
          <cell r="I376" t="str">
            <v/>
          </cell>
        </row>
        <row r="377">
          <cell r="A377" t="str">
            <v/>
          </cell>
          <cell r="I377" t="str">
            <v/>
          </cell>
        </row>
        <row r="378">
          <cell r="A378" t="str">
            <v/>
          </cell>
          <cell r="I378" t="str">
            <v/>
          </cell>
        </row>
        <row r="379">
          <cell r="A379" t="str">
            <v/>
          </cell>
          <cell r="I379" t="str">
            <v/>
          </cell>
        </row>
        <row r="380">
          <cell r="A380" t="str">
            <v/>
          </cell>
          <cell r="I380" t="str">
            <v/>
          </cell>
        </row>
        <row r="381">
          <cell r="A381" t="str">
            <v/>
          </cell>
          <cell r="I381" t="str">
            <v/>
          </cell>
        </row>
        <row r="382">
          <cell r="A382" t="str">
            <v/>
          </cell>
          <cell r="I382" t="str">
            <v/>
          </cell>
        </row>
        <row r="383">
          <cell r="A383" t="str">
            <v/>
          </cell>
          <cell r="I383" t="str">
            <v/>
          </cell>
        </row>
        <row r="384">
          <cell r="A384" t="str">
            <v/>
          </cell>
          <cell r="I384" t="str">
            <v/>
          </cell>
        </row>
        <row r="385">
          <cell r="A385" t="str">
            <v/>
          </cell>
          <cell r="I385" t="str">
            <v/>
          </cell>
        </row>
        <row r="386">
          <cell r="A386" t="str">
            <v/>
          </cell>
          <cell r="I386" t="str">
            <v/>
          </cell>
        </row>
        <row r="387">
          <cell r="A387" t="str">
            <v/>
          </cell>
          <cell r="I387" t="str">
            <v/>
          </cell>
        </row>
        <row r="388">
          <cell r="A388" t="str">
            <v/>
          </cell>
          <cell r="I388" t="str">
            <v/>
          </cell>
        </row>
        <row r="389">
          <cell r="A389" t="str">
            <v/>
          </cell>
          <cell r="I389" t="str">
            <v/>
          </cell>
        </row>
        <row r="390">
          <cell r="A390" t="str">
            <v/>
          </cell>
          <cell r="I390" t="str">
            <v/>
          </cell>
        </row>
        <row r="391">
          <cell r="A391" t="str">
            <v/>
          </cell>
          <cell r="I391" t="str">
            <v/>
          </cell>
        </row>
        <row r="392">
          <cell r="A392" t="str">
            <v/>
          </cell>
          <cell r="I392" t="str">
            <v/>
          </cell>
        </row>
        <row r="393">
          <cell r="A393" t="str">
            <v/>
          </cell>
          <cell r="I393" t="str">
            <v/>
          </cell>
        </row>
        <row r="394">
          <cell r="A394" t="str">
            <v/>
          </cell>
          <cell r="I394" t="str">
            <v/>
          </cell>
        </row>
        <row r="395">
          <cell r="A395" t="str">
            <v/>
          </cell>
          <cell r="I395" t="str">
            <v/>
          </cell>
        </row>
        <row r="396">
          <cell r="A396" t="str">
            <v/>
          </cell>
          <cell r="I396" t="str">
            <v/>
          </cell>
        </row>
        <row r="397">
          <cell r="A397" t="str">
            <v/>
          </cell>
          <cell r="I397" t="str">
            <v/>
          </cell>
        </row>
        <row r="398">
          <cell r="A398" t="str">
            <v/>
          </cell>
        </row>
        <row r="399">
          <cell r="A399" t="str">
            <v/>
          </cell>
        </row>
        <row r="400">
          <cell r="A400" t="str">
            <v/>
          </cell>
        </row>
        <row r="401">
          <cell r="A401" t="str">
            <v/>
          </cell>
        </row>
        <row r="402">
          <cell r="A402" t="str">
            <v/>
          </cell>
        </row>
        <row r="403">
          <cell r="A403" t="str">
            <v/>
          </cell>
        </row>
        <row r="404">
          <cell r="A404" t="str">
            <v/>
          </cell>
        </row>
        <row r="405">
          <cell r="A405" t="str">
            <v/>
          </cell>
        </row>
        <row r="406">
          <cell r="A406" t="str">
            <v/>
          </cell>
        </row>
        <row r="407">
          <cell r="A407" t="str">
            <v/>
          </cell>
        </row>
        <row r="408">
          <cell r="A408" t="str">
            <v/>
          </cell>
        </row>
        <row r="409">
          <cell r="A409" t="str">
            <v/>
          </cell>
        </row>
        <row r="410">
          <cell r="A410" t="str">
            <v/>
          </cell>
        </row>
        <row r="411">
          <cell r="A411" t="str">
            <v/>
          </cell>
        </row>
        <row r="412">
          <cell r="A412" t="str">
            <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t="str">
            <v/>
          </cell>
        </row>
        <row r="438">
          <cell r="A438" t="str">
            <v/>
          </cell>
        </row>
        <row r="439">
          <cell r="A439" t="str">
            <v/>
          </cell>
        </row>
        <row r="440">
          <cell r="A440" t="str">
            <v/>
          </cell>
        </row>
        <row r="441">
          <cell r="A441" t="str">
            <v/>
          </cell>
        </row>
        <row r="442">
          <cell r="A442" t="str">
            <v/>
          </cell>
        </row>
        <row r="443">
          <cell r="A443" t="str">
            <v/>
          </cell>
        </row>
        <row r="444">
          <cell r="A444" t="str">
            <v/>
          </cell>
        </row>
        <row r="445">
          <cell r="A445" t="str">
            <v/>
          </cell>
        </row>
        <row r="446">
          <cell r="A446" t="str">
            <v/>
          </cell>
        </row>
        <row r="447">
          <cell r="A447" t="str">
            <v/>
          </cell>
        </row>
        <row r="448">
          <cell r="A448" t="str">
            <v/>
          </cell>
        </row>
        <row r="449">
          <cell r="A449" t="str">
            <v/>
          </cell>
        </row>
        <row r="450">
          <cell r="A450" t="str">
            <v/>
          </cell>
        </row>
        <row r="451">
          <cell r="A451" t="str">
            <v/>
          </cell>
        </row>
        <row r="452">
          <cell r="A452" t="str">
            <v/>
          </cell>
        </row>
        <row r="453">
          <cell r="A453" t="str">
            <v/>
          </cell>
        </row>
        <row r="454">
          <cell r="A454" t="str">
            <v/>
          </cell>
        </row>
        <row r="455">
          <cell r="A455" t="str">
            <v/>
          </cell>
        </row>
        <row r="456">
          <cell r="A456" t="str">
            <v/>
          </cell>
        </row>
        <row r="457">
          <cell r="A457" t="str">
            <v/>
          </cell>
        </row>
        <row r="458">
          <cell r="A458" t="str">
            <v/>
          </cell>
        </row>
        <row r="459">
          <cell r="A459" t="str">
            <v/>
          </cell>
        </row>
        <row r="460">
          <cell r="A460" t="str">
            <v/>
          </cell>
        </row>
        <row r="461">
          <cell r="A461" t="str">
            <v/>
          </cell>
        </row>
        <row r="462">
          <cell r="A462" t="str">
            <v/>
          </cell>
        </row>
        <row r="463">
          <cell r="A463" t="str">
            <v/>
          </cell>
        </row>
        <row r="464">
          <cell r="A464" t="str">
            <v/>
          </cell>
        </row>
        <row r="465">
          <cell r="A465" t="str">
            <v/>
          </cell>
        </row>
        <row r="466">
          <cell r="A466" t="str">
            <v/>
          </cell>
        </row>
        <row r="467">
          <cell r="A467" t="str">
            <v/>
          </cell>
        </row>
        <row r="468">
          <cell r="A468" t="str">
            <v/>
          </cell>
        </row>
        <row r="469">
          <cell r="A469" t="str">
            <v/>
          </cell>
        </row>
        <row r="470">
          <cell r="A470" t="str">
            <v/>
          </cell>
        </row>
        <row r="471">
          <cell r="A471" t="str">
            <v/>
          </cell>
        </row>
        <row r="472">
          <cell r="A472" t="str">
            <v/>
          </cell>
        </row>
        <row r="473">
          <cell r="A473" t="str">
            <v/>
          </cell>
        </row>
        <row r="474">
          <cell r="A474" t="str">
            <v/>
          </cell>
        </row>
        <row r="475">
          <cell r="A475" t="str">
            <v/>
          </cell>
        </row>
        <row r="476">
          <cell r="A476" t="str">
            <v/>
          </cell>
        </row>
        <row r="477">
          <cell r="A477" t="str">
            <v/>
          </cell>
        </row>
        <row r="478">
          <cell r="A478" t="str">
            <v/>
          </cell>
        </row>
        <row r="479">
          <cell r="A479" t="str">
            <v/>
          </cell>
        </row>
        <row r="480">
          <cell r="A480" t="str">
            <v/>
          </cell>
        </row>
        <row r="481">
          <cell r="A481" t="str">
            <v/>
          </cell>
        </row>
        <row r="482">
          <cell r="A482" t="str">
            <v/>
          </cell>
        </row>
        <row r="483">
          <cell r="A483" t="str">
            <v/>
          </cell>
        </row>
        <row r="484">
          <cell r="A484" t="str">
            <v/>
          </cell>
        </row>
        <row r="485">
          <cell r="A485" t="str">
            <v/>
          </cell>
        </row>
        <row r="486">
          <cell r="A486" t="str">
            <v/>
          </cell>
        </row>
        <row r="487">
          <cell r="A487" t="str">
            <v/>
          </cell>
        </row>
        <row r="488">
          <cell r="A488" t="str">
            <v/>
          </cell>
        </row>
        <row r="489">
          <cell r="A489" t="str">
            <v/>
          </cell>
        </row>
        <row r="490">
          <cell r="A490" t="str">
            <v/>
          </cell>
        </row>
        <row r="491">
          <cell r="A491" t="str">
            <v/>
          </cell>
        </row>
        <row r="492">
          <cell r="A492" t="str">
            <v/>
          </cell>
        </row>
        <row r="493">
          <cell r="A493" t="str">
            <v/>
          </cell>
        </row>
        <row r="494">
          <cell r="A494" t="str">
            <v/>
          </cell>
        </row>
        <row r="495">
          <cell r="A495" t="str">
            <v/>
          </cell>
        </row>
        <row r="496">
          <cell r="A496" t="str">
            <v/>
          </cell>
        </row>
        <row r="497">
          <cell r="A497" t="str">
            <v/>
          </cell>
        </row>
        <row r="498">
          <cell r="A498" t="str">
            <v/>
          </cell>
        </row>
        <row r="499">
          <cell r="A499" t="str">
            <v/>
          </cell>
        </row>
        <row r="500">
          <cell r="A500" t="str">
            <v/>
          </cell>
        </row>
        <row r="501">
          <cell r="A501" t="str">
            <v/>
          </cell>
        </row>
        <row r="502">
          <cell r="A502" t="str">
            <v/>
          </cell>
        </row>
        <row r="503">
          <cell r="A503" t="str">
            <v/>
          </cell>
        </row>
        <row r="504">
          <cell r="A504" t="str">
            <v/>
          </cell>
        </row>
        <row r="505">
          <cell r="A505" t="str">
            <v/>
          </cell>
        </row>
        <row r="506">
          <cell r="A506" t="str">
            <v/>
          </cell>
        </row>
        <row r="507">
          <cell r="A507" t="str">
            <v/>
          </cell>
        </row>
        <row r="508">
          <cell r="A508" t="str">
            <v/>
          </cell>
        </row>
        <row r="509">
          <cell r="A509" t="str">
            <v/>
          </cell>
        </row>
        <row r="510">
          <cell r="A510" t="str">
            <v/>
          </cell>
        </row>
        <row r="511">
          <cell r="A511" t="str">
            <v/>
          </cell>
        </row>
        <row r="512">
          <cell r="A512" t="str">
            <v/>
          </cell>
        </row>
        <row r="513">
          <cell r="A513" t="str">
            <v/>
          </cell>
        </row>
        <row r="514">
          <cell r="A514" t="str">
            <v/>
          </cell>
        </row>
        <row r="515">
          <cell r="A515" t="str">
            <v/>
          </cell>
        </row>
        <row r="516">
          <cell r="A516" t="str">
            <v/>
          </cell>
        </row>
        <row r="517">
          <cell r="A517" t="str">
            <v/>
          </cell>
        </row>
        <row r="518">
          <cell r="A518" t="str">
            <v/>
          </cell>
        </row>
        <row r="519">
          <cell r="A519" t="str">
            <v/>
          </cell>
        </row>
        <row r="520">
          <cell r="A520" t="str">
            <v/>
          </cell>
        </row>
        <row r="521">
          <cell r="A521" t="str">
            <v/>
          </cell>
        </row>
        <row r="522">
          <cell r="A522" t="str">
            <v/>
          </cell>
        </row>
        <row r="523">
          <cell r="A523" t="str">
            <v/>
          </cell>
        </row>
        <row r="524">
          <cell r="A524" t="str">
            <v/>
          </cell>
        </row>
        <row r="525">
          <cell r="A525" t="str">
            <v/>
          </cell>
        </row>
        <row r="526">
          <cell r="A526" t="str">
            <v/>
          </cell>
        </row>
        <row r="527">
          <cell r="A527" t="str">
            <v/>
          </cell>
        </row>
        <row r="528">
          <cell r="A528" t="str">
            <v/>
          </cell>
        </row>
        <row r="529">
          <cell r="A529" t="str">
            <v/>
          </cell>
        </row>
        <row r="530">
          <cell r="A530" t="str">
            <v/>
          </cell>
        </row>
        <row r="531">
          <cell r="A531" t="str">
            <v/>
          </cell>
        </row>
        <row r="532">
          <cell r="A532" t="str">
            <v/>
          </cell>
        </row>
        <row r="533">
          <cell r="A533" t="str">
            <v/>
          </cell>
        </row>
        <row r="534">
          <cell r="A534" t="str">
            <v/>
          </cell>
        </row>
        <row r="535">
          <cell r="A535" t="str">
            <v/>
          </cell>
        </row>
        <row r="536">
          <cell r="A536" t="str">
            <v/>
          </cell>
        </row>
        <row r="537">
          <cell r="A537" t="str">
            <v/>
          </cell>
        </row>
        <row r="538">
          <cell r="A538" t="str">
            <v/>
          </cell>
        </row>
        <row r="539">
          <cell r="A539" t="str">
            <v/>
          </cell>
        </row>
        <row r="540">
          <cell r="A540" t="str">
            <v/>
          </cell>
        </row>
        <row r="541">
          <cell r="A541" t="str">
            <v/>
          </cell>
        </row>
        <row r="542">
          <cell r="A542" t="str">
            <v/>
          </cell>
        </row>
        <row r="543">
          <cell r="A543" t="str">
            <v/>
          </cell>
        </row>
        <row r="544">
          <cell r="A544" t="str">
            <v/>
          </cell>
        </row>
        <row r="545">
          <cell r="A545" t="str">
            <v/>
          </cell>
        </row>
        <row r="546">
          <cell r="A546" t="str">
            <v/>
          </cell>
        </row>
        <row r="547">
          <cell r="A547" t="str">
            <v/>
          </cell>
        </row>
        <row r="548">
          <cell r="A548" t="str">
            <v/>
          </cell>
        </row>
        <row r="549">
          <cell r="A549" t="str">
            <v/>
          </cell>
        </row>
        <row r="550">
          <cell r="A550" t="str">
            <v/>
          </cell>
        </row>
        <row r="551">
          <cell r="A551" t="str">
            <v/>
          </cell>
        </row>
        <row r="552">
          <cell r="A552" t="str">
            <v/>
          </cell>
        </row>
        <row r="553">
          <cell r="A553" t="str">
            <v/>
          </cell>
        </row>
        <row r="554">
          <cell r="A554" t="str">
            <v/>
          </cell>
        </row>
        <row r="555">
          <cell r="A555" t="str">
            <v/>
          </cell>
        </row>
        <row r="556">
          <cell r="A556" t="str">
            <v/>
          </cell>
        </row>
        <row r="557">
          <cell r="A557" t="str">
            <v/>
          </cell>
        </row>
        <row r="558">
          <cell r="A558" t="str">
            <v/>
          </cell>
        </row>
        <row r="559">
          <cell r="A559" t="str">
            <v/>
          </cell>
        </row>
        <row r="560">
          <cell r="A560" t="str">
            <v/>
          </cell>
        </row>
        <row r="561">
          <cell r="A561" t="str">
            <v/>
          </cell>
        </row>
        <row r="562">
          <cell r="A562" t="str">
            <v/>
          </cell>
        </row>
        <row r="563">
          <cell r="A563" t="str">
            <v/>
          </cell>
        </row>
        <row r="564">
          <cell r="A564" t="str">
            <v/>
          </cell>
        </row>
        <row r="565">
          <cell r="A565" t="str">
            <v/>
          </cell>
        </row>
        <row r="566">
          <cell r="A566" t="str">
            <v/>
          </cell>
        </row>
        <row r="567">
          <cell r="A567" t="str">
            <v/>
          </cell>
        </row>
        <row r="568">
          <cell r="A568" t="str">
            <v/>
          </cell>
        </row>
        <row r="569">
          <cell r="A569" t="str">
            <v/>
          </cell>
        </row>
        <row r="570">
          <cell r="A570" t="str">
            <v/>
          </cell>
        </row>
        <row r="571">
          <cell r="A571" t="str">
            <v/>
          </cell>
        </row>
        <row r="572">
          <cell r="A572" t="str">
            <v/>
          </cell>
        </row>
        <row r="573">
          <cell r="A573" t="str">
            <v/>
          </cell>
        </row>
        <row r="574">
          <cell r="A574" t="str">
            <v/>
          </cell>
        </row>
        <row r="575">
          <cell r="A575" t="str">
            <v/>
          </cell>
        </row>
        <row r="576">
          <cell r="A576" t="str">
            <v/>
          </cell>
        </row>
        <row r="577">
          <cell r="A577" t="str">
            <v/>
          </cell>
        </row>
        <row r="578">
          <cell r="A578" t="str">
            <v/>
          </cell>
        </row>
        <row r="579">
          <cell r="A579" t="str">
            <v/>
          </cell>
        </row>
        <row r="580">
          <cell r="A580" t="str">
            <v/>
          </cell>
        </row>
        <row r="581">
          <cell r="A581" t="str">
            <v/>
          </cell>
        </row>
        <row r="582">
          <cell r="A582" t="str">
            <v/>
          </cell>
        </row>
        <row r="583">
          <cell r="A583" t="str">
            <v/>
          </cell>
        </row>
        <row r="584">
          <cell r="A584" t="str">
            <v/>
          </cell>
        </row>
        <row r="585">
          <cell r="A585" t="str">
            <v/>
          </cell>
        </row>
        <row r="586">
          <cell r="A586" t="str">
            <v/>
          </cell>
        </row>
        <row r="587">
          <cell r="A587" t="str">
            <v/>
          </cell>
        </row>
        <row r="588">
          <cell r="A588" t="str">
            <v/>
          </cell>
        </row>
        <row r="589">
          <cell r="A589" t="str">
            <v/>
          </cell>
        </row>
        <row r="590">
          <cell r="A590" t="str">
            <v/>
          </cell>
        </row>
        <row r="591">
          <cell r="A591" t="str">
            <v/>
          </cell>
        </row>
        <row r="592">
          <cell r="A592" t="str">
            <v/>
          </cell>
        </row>
        <row r="593">
          <cell r="A593" t="str">
            <v/>
          </cell>
        </row>
        <row r="594">
          <cell r="A594" t="str">
            <v/>
          </cell>
        </row>
        <row r="595">
          <cell r="A595" t="str">
            <v/>
          </cell>
        </row>
        <row r="596">
          <cell r="A596" t="str">
            <v/>
          </cell>
        </row>
        <row r="597">
          <cell r="A597" t="str">
            <v/>
          </cell>
        </row>
        <row r="598">
          <cell r="A598" t="str">
            <v/>
          </cell>
        </row>
        <row r="599">
          <cell r="A599" t="str">
            <v/>
          </cell>
        </row>
        <row r="600">
          <cell r="A600" t="str">
            <v/>
          </cell>
        </row>
        <row r="601">
          <cell r="A601" t="str">
            <v/>
          </cell>
        </row>
        <row r="602">
          <cell r="A602" t="str">
            <v/>
          </cell>
        </row>
        <row r="603">
          <cell r="A603" t="str">
            <v/>
          </cell>
        </row>
        <row r="604">
          <cell r="A604" t="str">
            <v/>
          </cell>
        </row>
        <row r="605">
          <cell r="A605" t="str">
            <v/>
          </cell>
        </row>
        <row r="606">
          <cell r="A606" t="str">
            <v/>
          </cell>
        </row>
        <row r="607">
          <cell r="A607" t="str">
            <v/>
          </cell>
        </row>
        <row r="608">
          <cell r="A608" t="str">
            <v/>
          </cell>
        </row>
        <row r="609">
          <cell r="A609" t="str">
            <v/>
          </cell>
        </row>
        <row r="610">
          <cell r="A610" t="str">
            <v/>
          </cell>
        </row>
        <row r="611">
          <cell r="A611" t="str">
            <v/>
          </cell>
        </row>
        <row r="612">
          <cell r="A612" t="str">
            <v/>
          </cell>
        </row>
        <row r="613">
          <cell r="A613" t="str">
            <v/>
          </cell>
        </row>
        <row r="614">
          <cell r="A614" t="str">
            <v/>
          </cell>
        </row>
        <row r="615">
          <cell r="A615" t="str">
            <v/>
          </cell>
        </row>
        <row r="616">
          <cell r="A616" t="str">
            <v/>
          </cell>
        </row>
        <row r="617">
          <cell r="A617" t="str">
            <v/>
          </cell>
        </row>
        <row r="618">
          <cell r="A618" t="str">
            <v/>
          </cell>
        </row>
        <row r="619">
          <cell r="A619" t="str">
            <v/>
          </cell>
        </row>
        <row r="620">
          <cell r="A620" t="str">
            <v/>
          </cell>
        </row>
        <row r="621">
          <cell r="A621" t="str">
            <v/>
          </cell>
        </row>
        <row r="622">
          <cell r="A622" t="str">
            <v/>
          </cell>
        </row>
        <row r="623">
          <cell r="A623" t="str">
            <v/>
          </cell>
        </row>
        <row r="624">
          <cell r="A624" t="str">
            <v/>
          </cell>
        </row>
        <row r="625">
          <cell r="A625" t="str">
            <v/>
          </cell>
        </row>
        <row r="626">
          <cell r="A626" t="str">
            <v/>
          </cell>
        </row>
        <row r="627">
          <cell r="A627" t="str">
            <v/>
          </cell>
        </row>
        <row r="628">
          <cell r="A628" t="str">
            <v/>
          </cell>
        </row>
        <row r="629">
          <cell r="A629" t="str">
            <v/>
          </cell>
        </row>
        <row r="630">
          <cell r="A630" t="str">
            <v/>
          </cell>
        </row>
        <row r="631">
          <cell r="A631" t="str">
            <v/>
          </cell>
        </row>
        <row r="632">
          <cell r="A632" t="str">
            <v/>
          </cell>
        </row>
        <row r="633">
          <cell r="A633" t="str">
            <v/>
          </cell>
        </row>
        <row r="634">
          <cell r="A634" t="str">
            <v/>
          </cell>
        </row>
        <row r="635">
          <cell r="A635" t="str">
            <v/>
          </cell>
        </row>
        <row r="636">
          <cell r="A636" t="str">
            <v/>
          </cell>
        </row>
        <row r="637">
          <cell r="A637" t="str">
            <v/>
          </cell>
        </row>
        <row r="638">
          <cell r="A638" t="str">
            <v/>
          </cell>
        </row>
        <row r="639">
          <cell r="A639" t="str">
            <v/>
          </cell>
        </row>
        <row r="640">
          <cell r="A640" t="str">
            <v/>
          </cell>
        </row>
        <row r="641">
          <cell r="A641" t="str">
            <v/>
          </cell>
        </row>
        <row r="642">
          <cell r="A642" t="str">
            <v/>
          </cell>
        </row>
        <row r="643">
          <cell r="A643" t="str">
            <v/>
          </cell>
        </row>
        <row r="644">
          <cell r="A644" t="str">
            <v/>
          </cell>
        </row>
        <row r="645">
          <cell r="A645" t="str">
            <v/>
          </cell>
        </row>
        <row r="646">
          <cell r="A646" t="str">
            <v/>
          </cell>
        </row>
        <row r="647">
          <cell r="A647" t="str">
            <v/>
          </cell>
        </row>
        <row r="648">
          <cell r="A648" t="str">
            <v/>
          </cell>
        </row>
        <row r="649">
          <cell r="A649" t="str">
            <v/>
          </cell>
        </row>
        <row r="650">
          <cell r="A650" t="str">
            <v/>
          </cell>
        </row>
        <row r="651">
          <cell r="A651" t="str">
            <v/>
          </cell>
        </row>
        <row r="652">
          <cell r="A652" t="str">
            <v/>
          </cell>
        </row>
        <row r="653">
          <cell r="A653" t="str">
            <v/>
          </cell>
        </row>
        <row r="654">
          <cell r="A654" t="str">
            <v/>
          </cell>
        </row>
        <row r="655">
          <cell r="A655" t="str">
            <v/>
          </cell>
        </row>
        <row r="656">
          <cell r="A656" t="str">
            <v/>
          </cell>
        </row>
        <row r="657">
          <cell r="A657" t="str">
            <v/>
          </cell>
        </row>
        <row r="658">
          <cell r="A658" t="str">
            <v/>
          </cell>
        </row>
        <row r="659">
          <cell r="A659" t="str">
            <v/>
          </cell>
        </row>
        <row r="660">
          <cell r="A660" t="str">
            <v/>
          </cell>
        </row>
        <row r="661">
          <cell r="A661" t="str">
            <v/>
          </cell>
        </row>
        <row r="662">
          <cell r="A662" t="str">
            <v/>
          </cell>
        </row>
        <row r="663">
          <cell r="A663" t="str">
            <v/>
          </cell>
        </row>
        <row r="664">
          <cell r="A664" t="str">
            <v/>
          </cell>
        </row>
        <row r="665">
          <cell r="A665" t="str">
            <v/>
          </cell>
        </row>
        <row r="666">
          <cell r="A666" t="str">
            <v/>
          </cell>
        </row>
        <row r="667">
          <cell r="A667" t="str">
            <v/>
          </cell>
        </row>
        <row r="668">
          <cell r="A668" t="str">
            <v/>
          </cell>
        </row>
        <row r="669">
          <cell r="A669" t="str">
            <v/>
          </cell>
        </row>
        <row r="670">
          <cell r="A670" t="str">
            <v/>
          </cell>
        </row>
        <row r="671">
          <cell r="A671" t="str">
            <v/>
          </cell>
        </row>
        <row r="672">
          <cell r="A672" t="str">
            <v/>
          </cell>
        </row>
        <row r="673">
          <cell r="A673" t="str">
            <v/>
          </cell>
        </row>
        <row r="674">
          <cell r="A674" t="str">
            <v/>
          </cell>
        </row>
        <row r="675">
          <cell r="A675" t="str">
            <v/>
          </cell>
        </row>
        <row r="676">
          <cell r="A676" t="str">
            <v/>
          </cell>
        </row>
        <row r="677">
          <cell r="A677" t="str">
            <v/>
          </cell>
        </row>
        <row r="678">
          <cell r="A678" t="str">
            <v/>
          </cell>
        </row>
        <row r="679">
          <cell r="A679" t="str">
            <v/>
          </cell>
        </row>
        <row r="680">
          <cell r="A680" t="str">
            <v/>
          </cell>
        </row>
        <row r="681">
          <cell r="A681" t="str">
            <v/>
          </cell>
        </row>
        <row r="682">
          <cell r="A682" t="str">
            <v/>
          </cell>
        </row>
        <row r="683">
          <cell r="A683" t="str">
            <v/>
          </cell>
        </row>
        <row r="684">
          <cell r="A684" t="str">
            <v/>
          </cell>
        </row>
        <row r="685">
          <cell r="A685" t="str">
            <v/>
          </cell>
        </row>
        <row r="686">
          <cell r="A686" t="str">
            <v/>
          </cell>
        </row>
        <row r="687">
          <cell r="A687" t="str">
            <v/>
          </cell>
        </row>
        <row r="688">
          <cell r="A688" t="str">
            <v/>
          </cell>
        </row>
        <row r="689">
          <cell r="A689" t="str">
            <v/>
          </cell>
        </row>
        <row r="690">
          <cell r="A690" t="str">
            <v/>
          </cell>
        </row>
        <row r="691">
          <cell r="A691" t="str">
            <v/>
          </cell>
        </row>
        <row r="692">
          <cell r="A692" t="str">
            <v/>
          </cell>
        </row>
        <row r="693">
          <cell r="A693" t="str">
            <v/>
          </cell>
        </row>
        <row r="694">
          <cell r="A694" t="str">
            <v/>
          </cell>
        </row>
        <row r="695">
          <cell r="A695" t="str">
            <v/>
          </cell>
        </row>
        <row r="696">
          <cell r="A696" t="str">
            <v/>
          </cell>
        </row>
        <row r="697">
          <cell r="A697" t="str">
            <v/>
          </cell>
        </row>
        <row r="698">
          <cell r="A698" t="str">
            <v/>
          </cell>
        </row>
        <row r="699">
          <cell r="A699" t="str">
            <v/>
          </cell>
        </row>
        <row r="700">
          <cell r="A700" t="str">
            <v/>
          </cell>
        </row>
        <row r="701">
          <cell r="A701" t="str">
            <v/>
          </cell>
        </row>
        <row r="702">
          <cell r="A702" t="str">
            <v/>
          </cell>
        </row>
        <row r="703">
          <cell r="A703" t="str">
            <v/>
          </cell>
        </row>
        <row r="704">
          <cell r="A704" t="str">
            <v/>
          </cell>
        </row>
        <row r="705">
          <cell r="A705" t="str">
            <v/>
          </cell>
        </row>
        <row r="706">
          <cell r="A706" t="str">
            <v/>
          </cell>
        </row>
        <row r="707">
          <cell r="A707" t="str">
            <v/>
          </cell>
        </row>
        <row r="708">
          <cell r="A708" t="str">
            <v/>
          </cell>
        </row>
        <row r="709">
          <cell r="A709" t="str">
            <v/>
          </cell>
        </row>
        <row r="710">
          <cell r="A710" t="str">
            <v/>
          </cell>
        </row>
        <row r="711">
          <cell r="A711" t="str">
            <v/>
          </cell>
        </row>
        <row r="712">
          <cell r="A712" t="str">
            <v/>
          </cell>
        </row>
        <row r="713">
          <cell r="A713" t="str">
            <v/>
          </cell>
        </row>
        <row r="714">
          <cell r="A714" t="str">
            <v/>
          </cell>
        </row>
        <row r="715">
          <cell r="A715" t="str">
            <v/>
          </cell>
        </row>
        <row r="716">
          <cell r="A716" t="str">
            <v/>
          </cell>
        </row>
        <row r="717">
          <cell r="A717" t="str">
            <v/>
          </cell>
        </row>
        <row r="718">
          <cell r="A718" t="str">
            <v/>
          </cell>
        </row>
        <row r="719">
          <cell r="A719" t="str">
            <v/>
          </cell>
        </row>
        <row r="720">
          <cell r="A720" t="str">
            <v/>
          </cell>
        </row>
        <row r="721">
          <cell r="A721" t="str">
            <v/>
          </cell>
        </row>
        <row r="722">
          <cell r="A722" t="str">
            <v/>
          </cell>
        </row>
        <row r="723">
          <cell r="A723" t="str">
            <v/>
          </cell>
        </row>
        <row r="724">
          <cell r="A724" t="str">
            <v/>
          </cell>
        </row>
        <row r="725">
          <cell r="A725" t="str">
            <v/>
          </cell>
        </row>
        <row r="726">
          <cell r="A726" t="str">
            <v/>
          </cell>
        </row>
        <row r="727">
          <cell r="A727" t="str">
            <v/>
          </cell>
        </row>
        <row r="728">
          <cell r="A728" t="str">
            <v/>
          </cell>
        </row>
        <row r="729">
          <cell r="A729" t="str">
            <v/>
          </cell>
        </row>
        <row r="730">
          <cell r="A730" t="str">
            <v/>
          </cell>
        </row>
        <row r="731">
          <cell r="A731" t="str">
            <v/>
          </cell>
        </row>
        <row r="732">
          <cell r="A732" t="str">
            <v/>
          </cell>
        </row>
        <row r="733">
          <cell r="A733" t="str">
            <v/>
          </cell>
        </row>
        <row r="734">
          <cell r="A734" t="str">
            <v/>
          </cell>
        </row>
        <row r="735">
          <cell r="A735" t="str">
            <v/>
          </cell>
        </row>
        <row r="736">
          <cell r="A736" t="str">
            <v/>
          </cell>
        </row>
        <row r="737">
          <cell r="A737" t="str">
            <v/>
          </cell>
        </row>
        <row r="738">
          <cell r="A738" t="str">
            <v/>
          </cell>
        </row>
        <row r="739">
          <cell r="A739" t="str">
            <v/>
          </cell>
        </row>
        <row r="740">
          <cell r="A740" t="str">
            <v/>
          </cell>
        </row>
        <row r="741">
          <cell r="A741" t="str">
            <v/>
          </cell>
        </row>
        <row r="742">
          <cell r="A742" t="str">
            <v/>
          </cell>
        </row>
        <row r="743">
          <cell r="A743" t="str">
            <v/>
          </cell>
        </row>
        <row r="744">
          <cell r="A744" t="str">
            <v/>
          </cell>
        </row>
        <row r="745">
          <cell r="A745" t="str">
            <v/>
          </cell>
        </row>
        <row r="746">
          <cell r="A746" t="str">
            <v/>
          </cell>
        </row>
        <row r="747">
          <cell r="A747" t="str">
            <v/>
          </cell>
        </row>
        <row r="748">
          <cell r="A748" t="str">
            <v/>
          </cell>
        </row>
        <row r="749">
          <cell r="A749" t="str">
            <v/>
          </cell>
        </row>
        <row r="750">
          <cell r="A750" t="str">
            <v/>
          </cell>
        </row>
        <row r="751">
          <cell r="A751" t="str">
            <v/>
          </cell>
        </row>
        <row r="752">
          <cell r="A752" t="str">
            <v/>
          </cell>
        </row>
        <row r="753">
          <cell r="A753" t="str">
            <v/>
          </cell>
        </row>
        <row r="754">
          <cell r="A754" t="str">
            <v/>
          </cell>
        </row>
        <row r="755">
          <cell r="A755" t="str">
            <v/>
          </cell>
        </row>
        <row r="756">
          <cell r="A756" t="str">
            <v/>
          </cell>
        </row>
        <row r="757">
          <cell r="A757" t="str">
            <v/>
          </cell>
        </row>
        <row r="758">
          <cell r="A758" t="str">
            <v/>
          </cell>
        </row>
        <row r="759">
          <cell r="A759" t="str">
            <v/>
          </cell>
        </row>
        <row r="760">
          <cell r="A760" t="str">
            <v/>
          </cell>
        </row>
        <row r="761">
          <cell r="A761" t="str">
            <v/>
          </cell>
        </row>
        <row r="762">
          <cell r="A762" t="str">
            <v/>
          </cell>
        </row>
        <row r="763">
          <cell r="A763" t="str">
            <v/>
          </cell>
        </row>
        <row r="764">
          <cell r="A764" t="str">
            <v/>
          </cell>
        </row>
        <row r="765">
          <cell r="A765" t="str">
            <v/>
          </cell>
        </row>
        <row r="766">
          <cell r="A766" t="str">
            <v/>
          </cell>
        </row>
        <row r="767">
          <cell r="A767" t="str">
            <v/>
          </cell>
        </row>
        <row r="768">
          <cell r="A768" t="str">
            <v/>
          </cell>
        </row>
        <row r="769">
          <cell r="A769" t="str">
            <v/>
          </cell>
        </row>
        <row r="770">
          <cell r="A770" t="str">
            <v/>
          </cell>
        </row>
        <row r="771">
          <cell r="A771" t="str">
            <v/>
          </cell>
        </row>
        <row r="772">
          <cell r="A772" t="str">
            <v/>
          </cell>
        </row>
        <row r="773">
          <cell r="A773" t="str">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830">
          <cell r="A830" t="str">
            <v/>
          </cell>
        </row>
        <row r="831">
          <cell r="A831" t="str">
            <v/>
          </cell>
        </row>
        <row r="832">
          <cell r="A832" t="str">
            <v/>
          </cell>
        </row>
        <row r="833">
          <cell r="A833" t="str">
            <v/>
          </cell>
        </row>
        <row r="834">
          <cell r="A834" t="str">
            <v/>
          </cell>
        </row>
        <row r="835">
          <cell r="A835" t="str">
            <v/>
          </cell>
        </row>
        <row r="836">
          <cell r="A836" t="str">
            <v/>
          </cell>
        </row>
        <row r="837">
          <cell r="A837" t="str">
            <v/>
          </cell>
        </row>
        <row r="838">
          <cell r="A838" t="str">
            <v/>
          </cell>
        </row>
        <row r="839">
          <cell r="A839" t="str">
            <v/>
          </cell>
        </row>
        <row r="840">
          <cell r="A840" t="str">
            <v/>
          </cell>
        </row>
        <row r="841">
          <cell r="A841" t="str">
            <v/>
          </cell>
        </row>
        <row r="842">
          <cell r="A842" t="str">
            <v/>
          </cell>
        </row>
        <row r="843">
          <cell r="A843" t="str">
            <v/>
          </cell>
        </row>
        <row r="844">
          <cell r="A844" t="str">
            <v/>
          </cell>
        </row>
        <row r="845">
          <cell r="A845" t="str">
            <v/>
          </cell>
        </row>
        <row r="846">
          <cell r="A846" t="str">
            <v/>
          </cell>
        </row>
        <row r="847">
          <cell r="A847" t="str">
            <v/>
          </cell>
        </row>
        <row r="848">
          <cell r="A848" t="str">
            <v/>
          </cell>
        </row>
        <row r="849">
          <cell r="A849" t="str">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901">
          <cell r="A901" t="str">
            <v/>
          </cell>
        </row>
        <row r="902">
          <cell r="A902" t="str">
            <v/>
          </cell>
        </row>
        <row r="903">
          <cell r="A903" t="str">
            <v/>
          </cell>
        </row>
        <row r="904">
          <cell r="A904" t="str">
            <v/>
          </cell>
        </row>
        <row r="905">
          <cell r="A905" t="str">
            <v/>
          </cell>
        </row>
        <row r="906">
          <cell r="A906" t="str">
            <v/>
          </cell>
        </row>
        <row r="907">
          <cell r="A907" t="str">
            <v/>
          </cell>
        </row>
        <row r="908">
          <cell r="A908" t="str">
            <v/>
          </cell>
        </row>
        <row r="909">
          <cell r="A909" t="str">
            <v/>
          </cell>
        </row>
        <row r="910">
          <cell r="A910" t="str">
            <v/>
          </cell>
        </row>
        <row r="911">
          <cell r="A911" t="str">
            <v/>
          </cell>
        </row>
        <row r="912">
          <cell r="A912" t="str">
            <v/>
          </cell>
        </row>
        <row r="913">
          <cell r="A913" t="str">
            <v/>
          </cell>
        </row>
        <row r="914">
          <cell r="A914" t="str">
            <v/>
          </cell>
        </row>
        <row r="915">
          <cell r="A915" t="str">
            <v/>
          </cell>
        </row>
        <row r="916">
          <cell r="A916" t="str">
            <v/>
          </cell>
        </row>
        <row r="917">
          <cell r="A917" t="str">
            <v/>
          </cell>
        </row>
        <row r="918">
          <cell r="A918" t="str">
            <v/>
          </cell>
        </row>
        <row r="919">
          <cell r="A919" t="str">
            <v/>
          </cell>
        </row>
        <row r="920">
          <cell r="A920" t="str">
            <v/>
          </cell>
        </row>
        <row r="921">
          <cell r="A921" t="str">
            <v/>
          </cell>
        </row>
        <row r="922">
          <cell r="A922" t="str">
            <v/>
          </cell>
        </row>
        <row r="923">
          <cell r="A923" t="str">
            <v/>
          </cell>
        </row>
        <row r="924">
          <cell r="A924" t="str">
            <v/>
          </cell>
        </row>
        <row r="925">
          <cell r="A925" t="str">
            <v/>
          </cell>
        </row>
        <row r="926">
          <cell r="A926" t="str">
            <v/>
          </cell>
        </row>
        <row r="927">
          <cell r="A927" t="str">
            <v/>
          </cell>
        </row>
        <row r="928">
          <cell r="A928" t="str">
            <v/>
          </cell>
        </row>
        <row r="929">
          <cell r="A929" t="str">
            <v/>
          </cell>
        </row>
        <row r="930">
          <cell r="A930" t="str">
            <v/>
          </cell>
        </row>
        <row r="931">
          <cell r="A931" t="str">
            <v/>
          </cell>
        </row>
        <row r="932">
          <cell r="A932" t="str">
            <v/>
          </cell>
        </row>
        <row r="933">
          <cell r="A933" t="str">
            <v/>
          </cell>
        </row>
        <row r="934">
          <cell r="A934" t="str">
            <v/>
          </cell>
        </row>
        <row r="935">
          <cell r="A935" t="str">
            <v/>
          </cell>
        </row>
        <row r="936">
          <cell r="A936" t="str">
            <v/>
          </cell>
        </row>
        <row r="937">
          <cell r="A937" t="str">
            <v/>
          </cell>
        </row>
        <row r="938">
          <cell r="A938" t="str">
            <v/>
          </cell>
        </row>
        <row r="939">
          <cell r="A939" t="str">
            <v/>
          </cell>
        </row>
        <row r="940">
          <cell r="A940" t="str">
            <v/>
          </cell>
        </row>
        <row r="941">
          <cell r="A941" t="str">
            <v/>
          </cell>
        </row>
        <row r="942">
          <cell r="A942" t="str">
            <v/>
          </cell>
        </row>
        <row r="943">
          <cell r="A943" t="str">
            <v/>
          </cell>
        </row>
        <row r="944">
          <cell r="A944" t="str">
            <v/>
          </cell>
        </row>
        <row r="945">
          <cell r="A945" t="str">
            <v/>
          </cell>
        </row>
        <row r="946">
          <cell r="A946" t="str">
            <v/>
          </cell>
        </row>
        <row r="947">
          <cell r="A947" t="str">
            <v/>
          </cell>
        </row>
        <row r="948">
          <cell r="A948" t="str">
            <v/>
          </cell>
        </row>
        <row r="949">
          <cell r="A949" t="str">
            <v/>
          </cell>
        </row>
        <row r="950">
          <cell r="A950" t="str">
            <v/>
          </cell>
        </row>
        <row r="951">
          <cell r="A951" t="str">
            <v/>
          </cell>
        </row>
        <row r="952">
          <cell r="A952" t="str">
            <v/>
          </cell>
        </row>
        <row r="953">
          <cell r="A953" t="str">
            <v/>
          </cell>
        </row>
        <row r="954">
          <cell r="A954" t="str">
            <v/>
          </cell>
        </row>
        <row r="955">
          <cell r="A955" t="str">
            <v/>
          </cell>
        </row>
        <row r="956">
          <cell r="A956" t="str">
            <v/>
          </cell>
        </row>
        <row r="957">
          <cell r="A957" t="str">
            <v/>
          </cell>
        </row>
        <row r="958">
          <cell r="A958" t="str">
            <v/>
          </cell>
        </row>
        <row r="959">
          <cell r="A959" t="str">
            <v/>
          </cell>
        </row>
        <row r="960">
          <cell r="A960" t="str">
            <v/>
          </cell>
        </row>
        <row r="961">
          <cell r="A961" t="str">
            <v/>
          </cell>
        </row>
        <row r="962">
          <cell r="A962" t="str">
            <v/>
          </cell>
        </row>
        <row r="963">
          <cell r="A963" t="str">
            <v/>
          </cell>
        </row>
        <row r="964">
          <cell r="A964" t="str">
            <v/>
          </cell>
        </row>
        <row r="965">
          <cell r="A965" t="str">
            <v/>
          </cell>
        </row>
        <row r="966">
          <cell r="A966" t="str">
            <v/>
          </cell>
        </row>
        <row r="967">
          <cell r="A967" t="str">
            <v/>
          </cell>
        </row>
        <row r="968">
          <cell r="A968" t="str">
            <v/>
          </cell>
        </row>
        <row r="969">
          <cell r="A969" t="str">
            <v/>
          </cell>
        </row>
        <row r="970">
          <cell r="A970" t="str">
            <v/>
          </cell>
        </row>
        <row r="971">
          <cell r="A971" t="str">
            <v/>
          </cell>
        </row>
        <row r="972">
          <cell r="A972" t="str">
            <v/>
          </cell>
        </row>
        <row r="973">
          <cell r="A973" t="str">
            <v/>
          </cell>
        </row>
        <row r="974">
          <cell r="A974" t="str">
            <v/>
          </cell>
        </row>
        <row r="975">
          <cell r="A975" t="str">
            <v/>
          </cell>
        </row>
        <row r="976">
          <cell r="A976" t="str">
            <v/>
          </cell>
        </row>
        <row r="977">
          <cell r="A977" t="str">
            <v/>
          </cell>
        </row>
        <row r="978">
          <cell r="A978" t="str">
            <v/>
          </cell>
        </row>
        <row r="979">
          <cell r="A979" t="str">
            <v/>
          </cell>
        </row>
        <row r="980">
          <cell r="A980" t="str">
            <v/>
          </cell>
        </row>
        <row r="981">
          <cell r="A981" t="str">
            <v/>
          </cell>
        </row>
        <row r="982">
          <cell r="A982" t="str">
            <v/>
          </cell>
        </row>
        <row r="983">
          <cell r="A983" t="str">
            <v/>
          </cell>
        </row>
        <row r="984">
          <cell r="A984" t="str">
            <v/>
          </cell>
        </row>
        <row r="985">
          <cell r="A985" t="str">
            <v/>
          </cell>
        </row>
        <row r="986">
          <cell r="A986" t="str">
            <v/>
          </cell>
        </row>
        <row r="987">
          <cell r="A987" t="str">
            <v/>
          </cell>
        </row>
        <row r="988">
          <cell r="A988" t="str">
            <v/>
          </cell>
        </row>
        <row r="989">
          <cell r="A989" t="str">
            <v/>
          </cell>
        </row>
        <row r="990">
          <cell r="A990" t="str">
            <v/>
          </cell>
        </row>
        <row r="991">
          <cell r="A991" t="str">
            <v/>
          </cell>
        </row>
        <row r="992">
          <cell r="A992" t="str">
            <v/>
          </cell>
        </row>
        <row r="993">
          <cell r="A993" t="str">
            <v/>
          </cell>
        </row>
        <row r="994">
          <cell r="A994" t="str">
            <v/>
          </cell>
        </row>
        <row r="995">
          <cell r="A995" t="str">
            <v/>
          </cell>
        </row>
        <row r="996">
          <cell r="A996" t="str">
            <v/>
          </cell>
        </row>
        <row r="997">
          <cell r="A997" t="str">
            <v/>
          </cell>
        </row>
        <row r="998">
          <cell r="A998" t="str">
            <v/>
          </cell>
        </row>
        <row r="999">
          <cell r="A999" t="str">
            <v/>
          </cell>
        </row>
        <row r="1000">
          <cell r="A1000" t="str">
            <v/>
          </cell>
        </row>
        <row r="1001">
          <cell r="A1001" t="str">
            <v/>
          </cell>
        </row>
        <row r="1002">
          <cell r="A1002" t="str">
            <v/>
          </cell>
        </row>
        <row r="1003">
          <cell r="A1003" t="str">
            <v/>
          </cell>
        </row>
        <row r="1004">
          <cell r="A1004" t="str">
            <v/>
          </cell>
        </row>
        <row r="1005">
          <cell r="A1005" t="str">
            <v/>
          </cell>
        </row>
        <row r="1006">
          <cell r="A1006" t="str">
            <v/>
          </cell>
        </row>
        <row r="1007">
          <cell r="A1007" t="str">
            <v/>
          </cell>
        </row>
        <row r="1008">
          <cell r="A1008" t="str">
            <v/>
          </cell>
        </row>
        <row r="1009">
          <cell r="A1009" t="str">
            <v/>
          </cell>
        </row>
        <row r="1010">
          <cell r="A1010" t="str">
            <v/>
          </cell>
        </row>
        <row r="1011">
          <cell r="A1011" t="str">
            <v/>
          </cell>
        </row>
        <row r="1012">
          <cell r="A1012" t="str">
            <v/>
          </cell>
        </row>
        <row r="1013">
          <cell r="A1013" t="str">
            <v/>
          </cell>
        </row>
        <row r="1014">
          <cell r="A1014" t="str">
            <v/>
          </cell>
        </row>
        <row r="1015">
          <cell r="A1015" t="str">
            <v/>
          </cell>
        </row>
        <row r="1016">
          <cell r="A1016" t="str">
            <v/>
          </cell>
        </row>
        <row r="1017">
          <cell r="A1017" t="str">
            <v/>
          </cell>
        </row>
        <row r="1018">
          <cell r="A1018" t="str">
            <v/>
          </cell>
        </row>
        <row r="1019">
          <cell r="A1019" t="str">
            <v/>
          </cell>
        </row>
        <row r="1020">
          <cell r="A1020" t="str">
            <v/>
          </cell>
        </row>
        <row r="1021">
          <cell r="A1021" t="str">
            <v/>
          </cell>
        </row>
        <row r="1022">
          <cell r="A1022" t="str">
            <v/>
          </cell>
        </row>
        <row r="1023">
          <cell r="A1023" t="str">
            <v/>
          </cell>
        </row>
        <row r="1024">
          <cell r="A1024" t="str">
            <v/>
          </cell>
        </row>
        <row r="1025">
          <cell r="A1025" t="str">
            <v/>
          </cell>
        </row>
        <row r="1026">
          <cell r="A1026" t="str">
            <v/>
          </cell>
        </row>
        <row r="1027">
          <cell r="A1027" t="str">
            <v/>
          </cell>
        </row>
        <row r="1028">
          <cell r="A1028" t="str">
            <v/>
          </cell>
        </row>
        <row r="1029">
          <cell r="A1029" t="str">
            <v/>
          </cell>
        </row>
        <row r="1030">
          <cell r="A1030" t="str">
            <v/>
          </cell>
        </row>
        <row r="1031">
          <cell r="A1031" t="str">
            <v/>
          </cell>
        </row>
        <row r="1032">
          <cell r="A1032" t="str">
            <v/>
          </cell>
        </row>
        <row r="1033">
          <cell r="A1033" t="str">
            <v/>
          </cell>
        </row>
        <row r="1034">
          <cell r="A1034" t="str">
            <v/>
          </cell>
        </row>
        <row r="1035">
          <cell r="A1035" t="str">
            <v/>
          </cell>
        </row>
        <row r="1036">
          <cell r="A1036" t="str">
            <v/>
          </cell>
        </row>
        <row r="1037">
          <cell r="A1037" t="str">
            <v/>
          </cell>
        </row>
        <row r="1038">
          <cell r="A1038" t="str">
            <v/>
          </cell>
        </row>
        <row r="1039">
          <cell r="A1039" t="str">
            <v/>
          </cell>
        </row>
        <row r="1040">
          <cell r="A1040" t="str">
            <v/>
          </cell>
        </row>
        <row r="1041">
          <cell r="A1041" t="str">
            <v/>
          </cell>
        </row>
        <row r="1042">
          <cell r="A1042" t="str">
            <v/>
          </cell>
        </row>
        <row r="1043">
          <cell r="A1043" t="str">
            <v/>
          </cell>
        </row>
        <row r="1044">
          <cell r="A1044" t="str">
            <v/>
          </cell>
        </row>
        <row r="1045">
          <cell r="A1045" t="str">
            <v/>
          </cell>
        </row>
        <row r="1046">
          <cell r="A1046" t="str">
            <v/>
          </cell>
        </row>
        <row r="1047">
          <cell r="A1047" t="str">
            <v/>
          </cell>
        </row>
        <row r="1048">
          <cell r="A1048" t="str">
            <v/>
          </cell>
        </row>
        <row r="1049">
          <cell r="A1049" t="str">
            <v/>
          </cell>
        </row>
        <row r="1050">
          <cell r="A1050" t="str">
            <v/>
          </cell>
        </row>
        <row r="1051">
          <cell r="A1051" t="str">
            <v/>
          </cell>
        </row>
        <row r="1052">
          <cell r="A1052" t="str">
            <v/>
          </cell>
        </row>
        <row r="1053">
          <cell r="A1053" t="str">
            <v/>
          </cell>
        </row>
        <row r="1054">
          <cell r="A1054" t="str">
            <v/>
          </cell>
        </row>
        <row r="1055">
          <cell r="A1055" t="str">
            <v/>
          </cell>
        </row>
        <row r="1056">
          <cell r="A1056" t="str">
            <v/>
          </cell>
        </row>
        <row r="1057">
          <cell r="A1057" t="str">
            <v/>
          </cell>
        </row>
        <row r="1058">
          <cell r="A1058" t="str">
            <v/>
          </cell>
        </row>
        <row r="1059">
          <cell r="A1059" t="str">
            <v/>
          </cell>
        </row>
        <row r="1060">
          <cell r="A1060" t="str">
            <v/>
          </cell>
        </row>
        <row r="1061">
          <cell r="A1061" t="str">
            <v/>
          </cell>
        </row>
        <row r="1062">
          <cell r="A1062" t="str">
            <v/>
          </cell>
        </row>
        <row r="1063">
          <cell r="A1063" t="str">
            <v/>
          </cell>
        </row>
        <row r="1064">
          <cell r="A1064" t="str">
            <v/>
          </cell>
        </row>
        <row r="1065">
          <cell r="A1065" t="str">
            <v/>
          </cell>
        </row>
        <row r="1066">
          <cell r="A1066" t="str">
            <v/>
          </cell>
        </row>
        <row r="1067">
          <cell r="A1067" t="str">
            <v/>
          </cell>
        </row>
        <row r="1068">
          <cell r="A1068" t="str">
            <v/>
          </cell>
        </row>
        <row r="1069">
          <cell r="A1069" t="str">
            <v/>
          </cell>
        </row>
        <row r="1070">
          <cell r="A1070" t="str">
            <v/>
          </cell>
        </row>
        <row r="1071">
          <cell r="A1071" t="str">
            <v/>
          </cell>
        </row>
        <row r="1072">
          <cell r="A1072" t="str">
            <v/>
          </cell>
        </row>
        <row r="1073">
          <cell r="A1073" t="str">
            <v/>
          </cell>
        </row>
        <row r="1074">
          <cell r="A1074" t="str">
            <v/>
          </cell>
        </row>
        <row r="1075">
          <cell r="A1075" t="str">
            <v/>
          </cell>
        </row>
        <row r="1076">
          <cell r="A1076" t="str">
            <v/>
          </cell>
        </row>
        <row r="1077">
          <cell r="A1077" t="str">
            <v/>
          </cell>
        </row>
        <row r="1078">
          <cell r="A1078" t="str">
            <v/>
          </cell>
        </row>
        <row r="1079">
          <cell r="A1079" t="str">
            <v/>
          </cell>
        </row>
        <row r="1080">
          <cell r="A1080" t="str">
            <v/>
          </cell>
        </row>
        <row r="1081">
          <cell r="A1081" t="str">
            <v/>
          </cell>
        </row>
        <row r="1082">
          <cell r="A1082" t="str">
            <v/>
          </cell>
        </row>
        <row r="1083">
          <cell r="A1083" t="str">
            <v/>
          </cell>
        </row>
        <row r="1084">
          <cell r="A1084" t="str">
            <v/>
          </cell>
        </row>
        <row r="1085">
          <cell r="A1085" t="str">
            <v/>
          </cell>
        </row>
        <row r="1086">
          <cell r="A1086" t="str">
            <v/>
          </cell>
        </row>
        <row r="1087">
          <cell r="A1087" t="str">
            <v/>
          </cell>
        </row>
        <row r="1088">
          <cell r="A1088" t="str">
            <v/>
          </cell>
        </row>
        <row r="1089">
          <cell r="A1089" t="str">
            <v/>
          </cell>
        </row>
        <row r="1090">
          <cell r="A1090" t="str">
            <v/>
          </cell>
        </row>
        <row r="1091">
          <cell r="A1091" t="str">
            <v/>
          </cell>
        </row>
        <row r="1092">
          <cell r="A1092" t="str">
            <v/>
          </cell>
        </row>
        <row r="1093">
          <cell r="A1093" t="str">
            <v/>
          </cell>
        </row>
        <row r="1094">
          <cell r="A1094" t="str">
            <v/>
          </cell>
        </row>
        <row r="1095">
          <cell r="A1095" t="str">
            <v/>
          </cell>
        </row>
        <row r="1096">
          <cell r="A1096" t="str">
            <v/>
          </cell>
        </row>
        <row r="1097">
          <cell r="A1097" t="str">
            <v/>
          </cell>
        </row>
        <row r="1098">
          <cell r="A1098" t="str">
            <v/>
          </cell>
        </row>
        <row r="1099">
          <cell r="A1099" t="str">
            <v/>
          </cell>
        </row>
        <row r="1100">
          <cell r="A1100" t="str">
            <v/>
          </cell>
        </row>
        <row r="1101">
          <cell r="A1101" t="str">
            <v/>
          </cell>
        </row>
        <row r="1102">
          <cell r="A1102" t="str">
            <v/>
          </cell>
        </row>
        <row r="1103">
          <cell r="A1103" t="str">
            <v/>
          </cell>
        </row>
        <row r="1104">
          <cell r="A1104" t="str">
            <v/>
          </cell>
        </row>
        <row r="1105">
          <cell r="A1105" t="str">
            <v/>
          </cell>
        </row>
        <row r="1106">
          <cell r="A1106" t="str">
            <v/>
          </cell>
        </row>
        <row r="1107">
          <cell r="A1107" t="str">
            <v/>
          </cell>
        </row>
        <row r="1108">
          <cell r="A1108" t="str">
            <v/>
          </cell>
        </row>
        <row r="1109">
          <cell r="A1109" t="str">
            <v/>
          </cell>
        </row>
        <row r="1110">
          <cell r="A1110" t="str">
            <v/>
          </cell>
        </row>
        <row r="1111">
          <cell r="A1111" t="str">
            <v/>
          </cell>
        </row>
        <row r="1112">
          <cell r="A1112" t="str">
            <v/>
          </cell>
        </row>
        <row r="1113">
          <cell r="A1113" t="str">
            <v/>
          </cell>
        </row>
        <row r="1114">
          <cell r="A1114" t="str">
            <v/>
          </cell>
        </row>
        <row r="1115">
          <cell r="A1115" t="str">
            <v/>
          </cell>
        </row>
        <row r="1116">
          <cell r="A1116" t="str">
            <v/>
          </cell>
        </row>
        <row r="1117">
          <cell r="A1117" t="str">
            <v/>
          </cell>
        </row>
        <row r="1118">
          <cell r="A1118" t="str">
            <v/>
          </cell>
        </row>
        <row r="1119">
          <cell r="A1119" t="str">
            <v/>
          </cell>
        </row>
        <row r="1120">
          <cell r="A1120" t="str">
            <v/>
          </cell>
        </row>
        <row r="1121">
          <cell r="A1121" t="str">
            <v/>
          </cell>
        </row>
        <row r="1122">
          <cell r="A1122" t="str">
            <v/>
          </cell>
        </row>
        <row r="1123">
          <cell r="A1123" t="str">
            <v/>
          </cell>
        </row>
        <row r="1124">
          <cell r="A1124" t="str">
            <v/>
          </cell>
        </row>
        <row r="1125">
          <cell r="A1125" t="str">
            <v/>
          </cell>
        </row>
        <row r="1126">
          <cell r="A1126" t="str">
            <v/>
          </cell>
        </row>
        <row r="1127">
          <cell r="A1127" t="str">
            <v/>
          </cell>
        </row>
        <row r="1128">
          <cell r="A1128" t="str">
            <v/>
          </cell>
        </row>
        <row r="1129">
          <cell r="A1129" t="str">
            <v/>
          </cell>
        </row>
        <row r="1130">
          <cell r="A1130" t="str">
            <v/>
          </cell>
        </row>
        <row r="1131">
          <cell r="A1131" t="str">
            <v/>
          </cell>
        </row>
        <row r="1132">
          <cell r="A1132" t="str">
            <v/>
          </cell>
        </row>
        <row r="1133">
          <cell r="A1133" t="str">
            <v/>
          </cell>
        </row>
        <row r="1134">
          <cell r="A1134" t="str">
            <v/>
          </cell>
        </row>
        <row r="1135">
          <cell r="A1135" t="str">
            <v/>
          </cell>
        </row>
        <row r="1136">
          <cell r="A1136" t="str">
            <v/>
          </cell>
        </row>
        <row r="1137">
          <cell r="A1137" t="str">
            <v/>
          </cell>
        </row>
        <row r="1138">
          <cell r="A1138" t="str">
            <v/>
          </cell>
        </row>
        <row r="1139">
          <cell r="A1139" t="str">
            <v/>
          </cell>
        </row>
        <row r="1140">
          <cell r="A1140" t="str">
            <v/>
          </cell>
        </row>
        <row r="1141">
          <cell r="A1141" t="str">
            <v/>
          </cell>
        </row>
        <row r="1142">
          <cell r="A1142" t="str">
            <v/>
          </cell>
        </row>
        <row r="1143">
          <cell r="A1143" t="str">
            <v/>
          </cell>
        </row>
        <row r="1144">
          <cell r="A1144" t="str">
            <v/>
          </cell>
        </row>
        <row r="1145">
          <cell r="A1145" t="str">
            <v/>
          </cell>
        </row>
        <row r="1146">
          <cell r="A1146" t="str">
            <v/>
          </cell>
        </row>
        <row r="1147">
          <cell r="A1147" t="str">
            <v/>
          </cell>
        </row>
        <row r="1148">
          <cell r="A1148" t="str">
            <v/>
          </cell>
        </row>
        <row r="1149">
          <cell r="A1149" t="str">
            <v/>
          </cell>
        </row>
        <row r="1150">
          <cell r="A1150" t="str">
            <v/>
          </cell>
        </row>
        <row r="1151">
          <cell r="A1151" t="str">
            <v/>
          </cell>
        </row>
        <row r="1152">
          <cell r="A1152" t="str">
            <v/>
          </cell>
        </row>
        <row r="1153">
          <cell r="A1153" t="str">
            <v/>
          </cell>
        </row>
        <row r="1154">
          <cell r="A1154" t="str">
            <v/>
          </cell>
        </row>
        <row r="1155">
          <cell r="A1155" t="str">
            <v/>
          </cell>
        </row>
        <row r="1156">
          <cell r="A1156" t="str">
            <v/>
          </cell>
        </row>
        <row r="1157">
          <cell r="A1157" t="str">
            <v/>
          </cell>
        </row>
        <row r="1158">
          <cell r="A1158" t="str">
            <v/>
          </cell>
        </row>
        <row r="1159">
          <cell r="A1159" t="str">
            <v/>
          </cell>
        </row>
        <row r="1160">
          <cell r="A1160" t="str">
            <v/>
          </cell>
        </row>
        <row r="1161">
          <cell r="A1161" t="str">
            <v/>
          </cell>
        </row>
        <row r="1162">
          <cell r="A1162" t="str">
            <v/>
          </cell>
        </row>
        <row r="1163">
          <cell r="A1163" t="str">
            <v/>
          </cell>
        </row>
        <row r="1164">
          <cell r="A1164" t="str">
            <v/>
          </cell>
        </row>
        <row r="1165">
          <cell r="A1165" t="str">
            <v/>
          </cell>
        </row>
        <row r="1166">
          <cell r="A1166" t="str">
            <v/>
          </cell>
        </row>
        <row r="1167">
          <cell r="A1167" t="str">
            <v/>
          </cell>
        </row>
        <row r="1168">
          <cell r="A1168" t="str">
            <v/>
          </cell>
        </row>
        <row r="1169">
          <cell r="A1169" t="str">
            <v/>
          </cell>
        </row>
        <row r="1170">
          <cell r="A1170" t="str">
            <v/>
          </cell>
        </row>
        <row r="1171">
          <cell r="A1171" t="str">
            <v/>
          </cell>
        </row>
        <row r="1172">
          <cell r="A1172" t="str">
            <v/>
          </cell>
        </row>
        <row r="1173">
          <cell r="A1173" t="str">
            <v/>
          </cell>
        </row>
        <row r="1174">
          <cell r="A1174" t="str">
            <v/>
          </cell>
        </row>
        <row r="1175">
          <cell r="A1175" t="str">
            <v/>
          </cell>
        </row>
        <row r="1176">
          <cell r="A1176" t="str">
            <v/>
          </cell>
        </row>
        <row r="1177">
          <cell r="A1177" t="str">
            <v/>
          </cell>
        </row>
        <row r="1178">
          <cell r="A1178" t="str">
            <v/>
          </cell>
        </row>
        <row r="1179">
          <cell r="A1179" t="str">
            <v/>
          </cell>
        </row>
        <row r="1180">
          <cell r="A1180" t="str">
            <v/>
          </cell>
        </row>
        <row r="1181">
          <cell r="A1181" t="str">
            <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hyperlink" Target="mailto:khr-loen-team8@regionsjaelland.dk" TargetMode="External"/><Relationship Id="rId21" Type="http://schemas.openxmlformats.org/officeDocument/2006/relationships/hyperlink" Target="mailto:khr-loen-team5@regionsjaelland.dk" TargetMode="External"/><Relationship Id="rId42" Type="http://schemas.openxmlformats.org/officeDocument/2006/relationships/hyperlink" Target="mailto:khr-loen-team1@regionsjaelland.dk" TargetMode="External"/><Relationship Id="rId63" Type="http://schemas.openxmlformats.org/officeDocument/2006/relationships/hyperlink" Target="mailto:khr-loen-team1@regionsjaelland.dk" TargetMode="External"/><Relationship Id="rId84" Type="http://schemas.openxmlformats.org/officeDocument/2006/relationships/hyperlink" Target="mailto:khr-loen-team1@regionsjaelland.dk" TargetMode="External"/><Relationship Id="rId138" Type="http://schemas.openxmlformats.org/officeDocument/2006/relationships/hyperlink" Target="mailto:khr-loen-team4@regionsjaelland.dk" TargetMode="External"/><Relationship Id="rId159" Type="http://schemas.openxmlformats.org/officeDocument/2006/relationships/hyperlink" Target="mailto:khr-loen-team9@regionsjaelland.dk" TargetMode="External"/><Relationship Id="rId170" Type="http://schemas.openxmlformats.org/officeDocument/2006/relationships/hyperlink" Target="mailto:khr-loen-team6@regionsjaelland.dk" TargetMode="External"/><Relationship Id="rId107" Type="http://schemas.openxmlformats.org/officeDocument/2006/relationships/hyperlink" Target="mailto:khr-loen-team1@regionsjaelland.dk" TargetMode="External"/><Relationship Id="rId11" Type="http://schemas.openxmlformats.org/officeDocument/2006/relationships/hyperlink" Target="mailto:khr-loen-team1@regionsjaelland.dk" TargetMode="External"/><Relationship Id="rId32" Type="http://schemas.openxmlformats.org/officeDocument/2006/relationships/hyperlink" Target="mailto:khr-loen-team1@regionsjaelland.dk" TargetMode="External"/><Relationship Id="rId53" Type="http://schemas.openxmlformats.org/officeDocument/2006/relationships/hyperlink" Target="mailto:khr-loen-team1@regionsjaelland.dk" TargetMode="External"/><Relationship Id="rId74" Type="http://schemas.openxmlformats.org/officeDocument/2006/relationships/hyperlink" Target="mailto:khr-loen-team1@regionsjaelland.dk" TargetMode="External"/><Relationship Id="rId128" Type="http://schemas.openxmlformats.org/officeDocument/2006/relationships/hyperlink" Target="mailto:khr-loen-team4@regionsjaelland.dk" TargetMode="External"/><Relationship Id="rId149" Type="http://schemas.openxmlformats.org/officeDocument/2006/relationships/hyperlink" Target="mailto:khr-loen-team6@regionsjaelland.dk" TargetMode="External"/><Relationship Id="rId5" Type="http://schemas.openxmlformats.org/officeDocument/2006/relationships/hyperlink" Target="mailto:khr-loen-team1@regionsjaelland.dk" TargetMode="External"/><Relationship Id="rId95" Type="http://schemas.openxmlformats.org/officeDocument/2006/relationships/hyperlink" Target="mailto:khr-loen-team1@regionsjaelland.dk" TargetMode="External"/><Relationship Id="rId160" Type="http://schemas.openxmlformats.org/officeDocument/2006/relationships/hyperlink" Target="mailto:khr-loen-team9@regionsjaelland.dk" TargetMode="External"/><Relationship Id="rId181" Type="http://schemas.openxmlformats.org/officeDocument/2006/relationships/hyperlink" Target="mailto:khr-loen-team6@regionsjaelland.dk" TargetMode="External"/><Relationship Id="rId22" Type="http://schemas.openxmlformats.org/officeDocument/2006/relationships/hyperlink" Target="mailto:khr-loen-team5@regionsjaelland.dk" TargetMode="External"/><Relationship Id="rId43" Type="http://schemas.openxmlformats.org/officeDocument/2006/relationships/hyperlink" Target="mailto:khr-loen-team1@regionsjaelland.dk" TargetMode="External"/><Relationship Id="rId64" Type="http://schemas.openxmlformats.org/officeDocument/2006/relationships/hyperlink" Target="mailto:khr-loen-team1@regionsjaelland.dk" TargetMode="External"/><Relationship Id="rId118" Type="http://schemas.openxmlformats.org/officeDocument/2006/relationships/hyperlink" Target="mailto:khr-loen-team8@regionsjaelland.dk" TargetMode="External"/><Relationship Id="rId139" Type="http://schemas.openxmlformats.org/officeDocument/2006/relationships/hyperlink" Target="mailto:khr-loen-team8@regionsjaelland.dk" TargetMode="External"/><Relationship Id="rId85" Type="http://schemas.openxmlformats.org/officeDocument/2006/relationships/hyperlink" Target="mailto:khr-loen-team1@regionsjaelland.dk" TargetMode="External"/><Relationship Id="rId150" Type="http://schemas.openxmlformats.org/officeDocument/2006/relationships/hyperlink" Target="mailto:khr-loen-team6@regionsjaelland.dk" TargetMode="External"/><Relationship Id="rId171" Type="http://schemas.openxmlformats.org/officeDocument/2006/relationships/hyperlink" Target="mailto:khr-loen-team6@regionsjaelland.dk" TargetMode="External"/><Relationship Id="rId12" Type="http://schemas.openxmlformats.org/officeDocument/2006/relationships/hyperlink" Target="mailto:khr-loen-team1@regionsjaelland.dk" TargetMode="External"/><Relationship Id="rId33" Type="http://schemas.openxmlformats.org/officeDocument/2006/relationships/hyperlink" Target="mailto:khr-loen-team1@regionsjaelland.dk" TargetMode="External"/><Relationship Id="rId108" Type="http://schemas.openxmlformats.org/officeDocument/2006/relationships/hyperlink" Target="mailto:kd@regionsjaelland.dk" TargetMode="External"/><Relationship Id="rId129" Type="http://schemas.openxmlformats.org/officeDocument/2006/relationships/hyperlink" Target="mailto:khr-loen-team4@regionsjaelland.dk" TargetMode="External"/><Relationship Id="rId54" Type="http://schemas.openxmlformats.org/officeDocument/2006/relationships/hyperlink" Target="mailto:khr-loen-team1@regionsjaelland.dk" TargetMode="External"/><Relationship Id="rId75" Type="http://schemas.openxmlformats.org/officeDocument/2006/relationships/hyperlink" Target="mailto:khr-loen-team1@regionsjaelland.dk" TargetMode="External"/><Relationship Id="rId96" Type="http://schemas.openxmlformats.org/officeDocument/2006/relationships/hyperlink" Target="mailto:khr-loen-team1@regionsjaelland.dk" TargetMode="External"/><Relationship Id="rId140" Type="http://schemas.openxmlformats.org/officeDocument/2006/relationships/hyperlink" Target="mailto:khr-loen-team8@regionsjaelland.dk" TargetMode="External"/><Relationship Id="rId161" Type="http://schemas.openxmlformats.org/officeDocument/2006/relationships/hyperlink" Target="mailto:khr-loen-team6@regionsjaelland.dk" TargetMode="External"/><Relationship Id="rId182" Type="http://schemas.openxmlformats.org/officeDocument/2006/relationships/hyperlink" Target="mailto:khr-loen-team6@regionsjaelland.dk" TargetMode="External"/><Relationship Id="rId6" Type="http://schemas.openxmlformats.org/officeDocument/2006/relationships/hyperlink" Target="mailto:khr-loen-team1@regionsjaelland.dk" TargetMode="External"/><Relationship Id="rId23" Type="http://schemas.openxmlformats.org/officeDocument/2006/relationships/hyperlink" Target="mailto:khr-loen-team5@regionsjaelland.dk" TargetMode="External"/><Relationship Id="rId119" Type="http://schemas.openxmlformats.org/officeDocument/2006/relationships/hyperlink" Target="mailto:khr-loen-team8@regionsjaelland.dk" TargetMode="External"/><Relationship Id="rId44" Type="http://schemas.openxmlformats.org/officeDocument/2006/relationships/hyperlink" Target="mailto:khr-loen-team5@regionsjaelland.dk" TargetMode="External"/><Relationship Id="rId65" Type="http://schemas.openxmlformats.org/officeDocument/2006/relationships/hyperlink" Target="mailto:khr-loen-team1@regionsjaelland.dk" TargetMode="External"/><Relationship Id="rId86" Type="http://schemas.openxmlformats.org/officeDocument/2006/relationships/hyperlink" Target="mailto:khr-loen-team1@regionsjaelland.dk" TargetMode="External"/><Relationship Id="rId130" Type="http://schemas.openxmlformats.org/officeDocument/2006/relationships/hyperlink" Target="mailto:khr-loen-team4@regionsjaelland.dk" TargetMode="External"/><Relationship Id="rId151" Type="http://schemas.openxmlformats.org/officeDocument/2006/relationships/hyperlink" Target="mailto:khr-loen-team6@regionsjaelland.dk" TargetMode="External"/><Relationship Id="rId172" Type="http://schemas.openxmlformats.org/officeDocument/2006/relationships/hyperlink" Target="mailto:khr-loen-team9@regionsjaelland.dk" TargetMode="External"/><Relationship Id="rId13" Type="http://schemas.openxmlformats.org/officeDocument/2006/relationships/hyperlink" Target="mailto:khr-loen-team1@regionsjaelland.dk" TargetMode="External"/><Relationship Id="rId18" Type="http://schemas.openxmlformats.org/officeDocument/2006/relationships/hyperlink" Target="mailto:khr-loen-team1@regionsjaelland.dk" TargetMode="External"/><Relationship Id="rId39" Type="http://schemas.openxmlformats.org/officeDocument/2006/relationships/hyperlink" Target="mailto:khr-loen-team1@regionsjaelland.dk" TargetMode="External"/><Relationship Id="rId109" Type="http://schemas.openxmlformats.org/officeDocument/2006/relationships/hyperlink" Target="mailto:kd@regionsjaelland.dk" TargetMode="External"/><Relationship Id="rId34" Type="http://schemas.openxmlformats.org/officeDocument/2006/relationships/hyperlink" Target="mailto:khr-loen-team1@regionsjaelland.dk" TargetMode="External"/><Relationship Id="rId50" Type="http://schemas.openxmlformats.org/officeDocument/2006/relationships/hyperlink" Target="mailto:kd@regionsjaelland.dk" TargetMode="External"/><Relationship Id="rId55" Type="http://schemas.openxmlformats.org/officeDocument/2006/relationships/hyperlink" Target="mailto:khr-loen-team1@regionsjaelland.dk" TargetMode="External"/><Relationship Id="rId76" Type="http://schemas.openxmlformats.org/officeDocument/2006/relationships/hyperlink" Target="mailto:khr-loen-team1@regionsjaelland.dk" TargetMode="External"/><Relationship Id="rId97" Type="http://schemas.openxmlformats.org/officeDocument/2006/relationships/hyperlink" Target="mailto:khr-loen-team1@regionsjaelland.dk" TargetMode="External"/><Relationship Id="rId104" Type="http://schemas.openxmlformats.org/officeDocument/2006/relationships/hyperlink" Target="mailto:khr-loen-team2@regionsjaelland.dk" TargetMode="External"/><Relationship Id="rId120" Type="http://schemas.openxmlformats.org/officeDocument/2006/relationships/hyperlink" Target="mailto:khr-loen-team8@regionsjaelland.dk" TargetMode="External"/><Relationship Id="rId125" Type="http://schemas.openxmlformats.org/officeDocument/2006/relationships/hyperlink" Target="mailto:khr-loen-team8@regionsjaelland.dk" TargetMode="External"/><Relationship Id="rId141" Type="http://schemas.openxmlformats.org/officeDocument/2006/relationships/hyperlink" Target="mailto:khr-loen-team8@regionsjaelland.dk" TargetMode="External"/><Relationship Id="rId146" Type="http://schemas.openxmlformats.org/officeDocument/2006/relationships/hyperlink" Target="mailto:khr-loen-team8@regionsjaelland.dk" TargetMode="External"/><Relationship Id="rId167" Type="http://schemas.openxmlformats.org/officeDocument/2006/relationships/hyperlink" Target="mailto:khr-loen-team6@regionsjaelland.dk" TargetMode="External"/><Relationship Id="rId7" Type="http://schemas.openxmlformats.org/officeDocument/2006/relationships/hyperlink" Target="mailto:khr-loen-team1@regionsjaelland.dk" TargetMode="External"/><Relationship Id="rId71" Type="http://schemas.openxmlformats.org/officeDocument/2006/relationships/hyperlink" Target="mailto:khr-loen-team1@regionsjaelland.dk" TargetMode="External"/><Relationship Id="rId92" Type="http://schemas.openxmlformats.org/officeDocument/2006/relationships/hyperlink" Target="mailto:khr-loen-team2@regionsjaelland.dk" TargetMode="External"/><Relationship Id="rId162" Type="http://schemas.openxmlformats.org/officeDocument/2006/relationships/hyperlink" Target="mailto:khr-loen-team6@regionsjaelland.dk" TargetMode="External"/><Relationship Id="rId183" Type="http://schemas.openxmlformats.org/officeDocument/2006/relationships/hyperlink" Target="mailto:khr-loen-team6@regionsjaelland.dk" TargetMode="External"/><Relationship Id="rId2" Type="http://schemas.openxmlformats.org/officeDocument/2006/relationships/hyperlink" Target="mailto:khr-loen-team1@regionsjaelland.dk" TargetMode="External"/><Relationship Id="rId29" Type="http://schemas.openxmlformats.org/officeDocument/2006/relationships/hyperlink" Target="mailto:khr-loen-team1@regionsjaelland.dk" TargetMode="External"/><Relationship Id="rId24" Type="http://schemas.openxmlformats.org/officeDocument/2006/relationships/hyperlink" Target="mailto:khr-loen-team5@regionsjaelland.dk" TargetMode="External"/><Relationship Id="rId40" Type="http://schemas.openxmlformats.org/officeDocument/2006/relationships/hyperlink" Target="mailto:khr-loen-team1@regionsjaelland.dk" TargetMode="External"/><Relationship Id="rId45" Type="http://schemas.openxmlformats.org/officeDocument/2006/relationships/hyperlink" Target="mailto:khr-loen-team5@regionsjaelland.dk" TargetMode="External"/><Relationship Id="rId66" Type="http://schemas.openxmlformats.org/officeDocument/2006/relationships/hyperlink" Target="mailto:khr-loen-team1@regionsjaelland.dk" TargetMode="External"/><Relationship Id="rId87" Type="http://schemas.openxmlformats.org/officeDocument/2006/relationships/hyperlink" Target="mailto:khr-loen-team2@regionsjaelland.dk" TargetMode="External"/><Relationship Id="rId110" Type="http://schemas.openxmlformats.org/officeDocument/2006/relationships/hyperlink" Target="mailto:kd@regionsjaelland.dk" TargetMode="External"/><Relationship Id="rId115" Type="http://schemas.openxmlformats.org/officeDocument/2006/relationships/hyperlink" Target="mailto:khr-loen-team8@regionsjaelland.dk" TargetMode="External"/><Relationship Id="rId131" Type="http://schemas.openxmlformats.org/officeDocument/2006/relationships/hyperlink" Target="mailto:khr-loen-team4@regionsjaelland.dk" TargetMode="External"/><Relationship Id="rId136" Type="http://schemas.openxmlformats.org/officeDocument/2006/relationships/hyperlink" Target="mailto:khr-loen-team8@regionsjaelland.dk" TargetMode="External"/><Relationship Id="rId157" Type="http://schemas.openxmlformats.org/officeDocument/2006/relationships/hyperlink" Target="mailto:khr-loen-team7@regionsjaelland.dk" TargetMode="External"/><Relationship Id="rId178" Type="http://schemas.openxmlformats.org/officeDocument/2006/relationships/hyperlink" Target="mailto:khr-loen-team6@regionsjaelland.dk" TargetMode="External"/><Relationship Id="rId61" Type="http://schemas.openxmlformats.org/officeDocument/2006/relationships/hyperlink" Target="mailto:khr-loen-team1@regionsjaelland.dk" TargetMode="External"/><Relationship Id="rId82" Type="http://schemas.openxmlformats.org/officeDocument/2006/relationships/hyperlink" Target="mailto:khr-loen-team1@regionsjaelland.dk" TargetMode="External"/><Relationship Id="rId152" Type="http://schemas.openxmlformats.org/officeDocument/2006/relationships/hyperlink" Target="mailto:khr-loen-team6@regionsjaelland.dk" TargetMode="External"/><Relationship Id="rId173" Type="http://schemas.openxmlformats.org/officeDocument/2006/relationships/hyperlink" Target="mailto:khr-loen-team6@regionsjaelland.dk" TargetMode="External"/><Relationship Id="rId19" Type="http://schemas.openxmlformats.org/officeDocument/2006/relationships/hyperlink" Target="mailto:khr-loen-team1@regionsjaelland.dk" TargetMode="External"/><Relationship Id="rId14" Type="http://schemas.openxmlformats.org/officeDocument/2006/relationships/hyperlink" Target="mailto:khr-loen-team1@regionsjaelland.dk" TargetMode="External"/><Relationship Id="rId30" Type="http://schemas.openxmlformats.org/officeDocument/2006/relationships/hyperlink" Target="mailto:khr-loen-team1@regionsjaelland.dk" TargetMode="External"/><Relationship Id="rId35" Type="http://schemas.openxmlformats.org/officeDocument/2006/relationships/hyperlink" Target="mailto:khr-loen-team1@regionsjaelland.dk" TargetMode="External"/><Relationship Id="rId56" Type="http://schemas.openxmlformats.org/officeDocument/2006/relationships/hyperlink" Target="mailto:khr-loen-team1@regionsjaelland.dk" TargetMode="External"/><Relationship Id="rId77" Type="http://schemas.openxmlformats.org/officeDocument/2006/relationships/hyperlink" Target="mailto:khr-loen-team1@regionsjaelland.dk" TargetMode="External"/><Relationship Id="rId100" Type="http://schemas.openxmlformats.org/officeDocument/2006/relationships/hyperlink" Target="mailto:khr-loen-team1@regionsjaelland.dk" TargetMode="External"/><Relationship Id="rId105" Type="http://schemas.openxmlformats.org/officeDocument/2006/relationships/hyperlink" Target="mailto:khr-loen-team5@regionsjaelland.dk" TargetMode="External"/><Relationship Id="rId126" Type="http://schemas.openxmlformats.org/officeDocument/2006/relationships/hyperlink" Target="mailto:khr-loen-team8@regionsjaelland.dk" TargetMode="External"/><Relationship Id="rId147" Type="http://schemas.openxmlformats.org/officeDocument/2006/relationships/hyperlink" Target="mailto:khr-loen-team4@regionsjaelland.dk" TargetMode="External"/><Relationship Id="rId168" Type="http://schemas.openxmlformats.org/officeDocument/2006/relationships/hyperlink" Target="mailto:khr-loen-team6@regionsjaelland.dk" TargetMode="External"/><Relationship Id="rId8" Type="http://schemas.openxmlformats.org/officeDocument/2006/relationships/hyperlink" Target="mailto:khr-loen-team1@regionsjaelland.dk" TargetMode="External"/><Relationship Id="rId51" Type="http://schemas.openxmlformats.org/officeDocument/2006/relationships/hyperlink" Target="mailto:khr-loen-team1@regionsjaelland.dk" TargetMode="External"/><Relationship Id="rId72" Type="http://schemas.openxmlformats.org/officeDocument/2006/relationships/hyperlink" Target="mailto:khr-loen-team1@regionsjaelland.dk" TargetMode="External"/><Relationship Id="rId93" Type="http://schemas.openxmlformats.org/officeDocument/2006/relationships/hyperlink" Target="mailto:khr-loen-team5@regionsjaelland.dk" TargetMode="External"/><Relationship Id="rId98" Type="http://schemas.openxmlformats.org/officeDocument/2006/relationships/hyperlink" Target="mailto:khr-loen-team1@regionsjaelland.dk" TargetMode="External"/><Relationship Id="rId121" Type="http://schemas.openxmlformats.org/officeDocument/2006/relationships/hyperlink" Target="mailto:khr-loen-team8@regionsjaelland.dk" TargetMode="External"/><Relationship Id="rId142" Type="http://schemas.openxmlformats.org/officeDocument/2006/relationships/hyperlink" Target="mailto:khr-loen-team4@regionsjaelland.dk" TargetMode="External"/><Relationship Id="rId163" Type="http://schemas.openxmlformats.org/officeDocument/2006/relationships/hyperlink" Target="mailto:khr-loen-team6@regionsjaelland.dk" TargetMode="External"/><Relationship Id="rId184" Type="http://schemas.openxmlformats.org/officeDocument/2006/relationships/hyperlink" Target="mailto:khr-loen-team1@regionsjaelland.dk" TargetMode="External"/><Relationship Id="rId3" Type="http://schemas.openxmlformats.org/officeDocument/2006/relationships/hyperlink" Target="mailto:khr-loen-team1@regionsjaelland.dk" TargetMode="External"/><Relationship Id="rId25" Type="http://schemas.openxmlformats.org/officeDocument/2006/relationships/hyperlink" Target="mailto:khr-loen-team5@regionsjaelland.dk" TargetMode="External"/><Relationship Id="rId46" Type="http://schemas.openxmlformats.org/officeDocument/2006/relationships/hyperlink" Target="mailto:khr-loen-team5@regionsjaelland.dk" TargetMode="External"/><Relationship Id="rId67" Type="http://schemas.openxmlformats.org/officeDocument/2006/relationships/hyperlink" Target="mailto:khr-loen-team1@regionsjaelland.dk" TargetMode="External"/><Relationship Id="rId116" Type="http://schemas.openxmlformats.org/officeDocument/2006/relationships/hyperlink" Target="mailto:khr-loen-team8@regionsjaelland.dk" TargetMode="External"/><Relationship Id="rId137" Type="http://schemas.openxmlformats.org/officeDocument/2006/relationships/hyperlink" Target="mailto:khr-loen-team4@regionsjaelland.dk" TargetMode="External"/><Relationship Id="rId158" Type="http://schemas.openxmlformats.org/officeDocument/2006/relationships/hyperlink" Target="mailto:khr-loen-team9@regionsjaelland.dk" TargetMode="External"/><Relationship Id="rId20" Type="http://schemas.openxmlformats.org/officeDocument/2006/relationships/hyperlink" Target="mailto:khr-loen-team5@regionsjaelland.dk" TargetMode="External"/><Relationship Id="rId41" Type="http://schemas.openxmlformats.org/officeDocument/2006/relationships/hyperlink" Target="mailto:khr-loen-team1@regionsjaelland.dk" TargetMode="External"/><Relationship Id="rId62" Type="http://schemas.openxmlformats.org/officeDocument/2006/relationships/hyperlink" Target="mailto:khr-loen-team1@regionsjaelland.dk" TargetMode="External"/><Relationship Id="rId83" Type="http://schemas.openxmlformats.org/officeDocument/2006/relationships/hyperlink" Target="mailto:khr-loen-team1@regionsjaelland.dk" TargetMode="External"/><Relationship Id="rId88" Type="http://schemas.openxmlformats.org/officeDocument/2006/relationships/hyperlink" Target="mailto:khr-loen-team2@regionsjaelland.dk" TargetMode="External"/><Relationship Id="rId111" Type="http://schemas.openxmlformats.org/officeDocument/2006/relationships/hyperlink" Target="mailto:kd@regionsjaelland.dk" TargetMode="External"/><Relationship Id="rId132" Type="http://schemas.openxmlformats.org/officeDocument/2006/relationships/hyperlink" Target="mailto:khr-loen-team8@regionsjaelland.dk" TargetMode="External"/><Relationship Id="rId153" Type="http://schemas.openxmlformats.org/officeDocument/2006/relationships/hyperlink" Target="mailto:khr-loen-team6@regionsjaelland.dk" TargetMode="External"/><Relationship Id="rId174" Type="http://schemas.openxmlformats.org/officeDocument/2006/relationships/hyperlink" Target="mailto:khr-loen-team9@regionsjaelland.dk" TargetMode="External"/><Relationship Id="rId179" Type="http://schemas.openxmlformats.org/officeDocument/2006/relationships/hyperlink" Target="mailto:khr-loen-team6@regionsjaelland.dk" TargetMode="External"/><Relationship Id="rId15" Type="http://schemas.openxmlformats.org/officeDocument/2006/relationships/hyperlink" Target="mailto:khr-loen-team1@regionsjaelland.dk" TargetMode="External"/><Relationship Id="rId36" Type="http://schemas.openxmlformats.org/officeDocument/2006/relationships/hyperlink" Target="mailto:khr-loen-team1@regionsjaelland.dk" TargetMode="External"/><Relationship Id="rId57" Type="http://schemas.openxmlformats.org/officeDocument/2006/relationships/hyperlink" Target="mailto:khr-loen-team1@regionsjaelland.dk" TargetMode="External"/><Relationship Id="rId106" Type="http://schemas.openxmlformats.org/officeDocument/2006/relationships/hyperlink" Target="mailto:khr-loen-team1@regionsjaelland.dk" TargetMode="External"/><Relationship Id="rId127" Type="http://schemas.openxmlformats.org/officeDocument/2006/relationships/hyperlink" Target="mailto:khr-loen-team8@regionsjaelland.dk" TargetMode="External"/><Relationship Id="rId10" Type="http://schemas.openxmlformats.org/officeDocument/2006/relationships/hyperlink" Target="mailto:khr-loen-team1@regionsjaelland.dk" TargetMode="External"/><Relationship Id="rId31" Type="http://schemas.openxmlformats.org/officeDocument/2006/relationships/hyperlink" Target="mailto:khr-loen-team1@regionsjaelland.dk" TargetMode="External"/><Relationship Id="rId52" Type="http://schemas.openxmlformats.org/officeDocument/2006/relationships/hyperlink" Target="mailto:khr-loen-team1@regionsjaelland.dk" TargetMode="External"/><Relationship Id="rId73" Type="http://schemas.openxmlformats.org/officeDocument/2006/relationships/hyperlink" Target="mailto:khr-loen-team1@regionsjaelland.dk" TargetMode="External"/><Relationship Id="rId78" Type="http://schemas.openxmlformats.org/officeDocument/2006/relationships/hyperlink" Target="mailto:khr-loen-team1@regionsjaelland.dk" TargetMode="External"/><Relationship Id="rId94" Type="http://schemas.openxmlformats.org/officeDocument/2006/relationships/hyperlink" Target="mailto:khr-loen-team1@regionsjaelland.dk" TargetMode="External"/><Relationship Id="rId99" Type="http://schemas.openxmlformats.org/officeDocument/2006/relationships/hyperlink" Target="mailto:khr-loen-team1@regionsjaelland.dk" TargetMode="External"/><Relationship Id="rId101" Type="http://schemas.openxmlformats.org/officeDocument/2006/relationships/hyperlink" Target="mailto:khr-loen-team1@regionsjaelland.dk" TargetMode="External"/><Relationship Id="rId122" Type="http://schemas.openxmlformats.org/officeDocument/2006/relationships/hyperlink" Target="mailto:khr-loen-team8@regionsjaelland.dk" TargetMode="External"/><Relationship Id="rId143" Type="http://schemas.openxmlformats.org/officeDocument/2006/relationships/hyperlink" Target="mailto:khr-loen-team4@regionsjaelland.dk" TargetMode="External"/><Relationship Id="rId148" Type="http://schemas.openxmlformats.org/officeDocument/2006/relationships/hyperlink" Target="mailto:khr-loen-team4@regionsjaelland.dk" TargetMode="External"/><Relationship Id="rId164" Type="http://schemas.openxmlformats.org/officeDocument/2006/relationships/hyperlink" Target="mailto:khr-loen-team6@regionsjaelland.dk" TargetMode="External"/><Relationship Id="rId169" Type="http://schemas.openxmlformats.org/officeDocument/2006/relationships/hyperlink" Target="mailto:khr-loen-team6@regionsjaelland.dk" TargetMode="External"/><Relationship Id="rId185" Type="http://schemas.openxmlformats.org/officeDocument/2006/relationships/hyperlink" Target="mailto:khr-loen-team7@regionsjaelland.dk" TargetMode="External"/><Relationship Id="rId4" Type="http://schemas.openxmlformats.org/officeDocument/2006/relationships/hyperlink" Target="mailto:khr-loen-team1@regionsjaelland.dk" TargetMode="External"/><Relationship Id="rId9" Type="http://schemas.openxmlformats.org/officeDocument/2006/relationships/hyperlink" Target="mailto:khr-loen-team1@regionsjaelland.dk" TargetMode="External"/><Relationship Id="rId180" Type="http://schemas.openxmlformats.org/officeDocument/2006/relationships/hyperlink" Target="mailto:khr-loen-team6@regionsjaelland.dk" TargetMode="External"/><Relationship Id="rId26" Type="http://schemas.openxmlformats.org/officeDocument/2006/relationships/hyperlink" Target="mailto:khr-loen-team1@regionsjaelland.dk" TargetMode="External"/><Relationship Id="rId47" Type="http://schemas.openxmlformats.org/officeDocument/2006/relationships/hyperlink" Target="mailto:khr-loen-team5@regionsjaelland.dk" TargetMode="External"/><Relationship Id="rId68" Type="http://schemas.openxmlformats.org/officeDocument/2006/relationships/hyperlink" Target="mailto:khr-loen-team1@regionsjaelland.dk" TargetMode="External"/><Relationship Id="rId89" Type="http://schemas.openxmlformats.org/officeDocument/2006/relationships/hyperlink" Target="mailto:khr-loen-team2@regionsjaelland.dk" TargetMode="External"/><Relationship Id="rId112" Type="http://schemas.openxmlformats.org/officeDocument/2006/relationships/hyperlink" Target="mailto:kd@regionsjaelland.dk" TargetMode="External"/><Relationship Id="rId133" Type="http://schemas.openxmlformats.org/officeDocument/2006/relationships/hyperlink" Target="mailto:khr-loen-team4@regionsjaelland.dk" TargetMode="External"/><Relationship Id="rId154" Type="http://schemas.openxmlformats.org/officeDocument/2006/relationships/hyperlink" Target="mailto:khr-loen-team6@regionsjaelland.dk" TargetMode="External"/><Relationship Id="rId175" Type="http://schemas.openxmlformats.org/officeDocument/2006/relationships/hyperlink" Target="mailto:khr-loen-team6@regionsjaelland.dk" TargetMode="External"/><Relationship Id="rId16" Type="http://schemas.openxmlformats.org/officeDocument/2006/relationships/hyperlink" Target="mailto:khr-loen-team1@regionsjaelland.dk" TargetMode="External"/><Relationship Id="rId37" Type="http://schemas.openxmlformats.org/officeDocument/2006/relationships/hyperlink" Target="mailto:khr-loen-team1@regionsjaelland.dk" TargetMode="External"/><Relationship Id="rId58" Type="http://schemas.openxmlformats.org/officeDocument/2006/relationships/hyperlink" Target="mailto:khr-loen-team1@regionsjaelland.dk" TargetMode="External"/><Relationship Id="rId79" Type="http://schemas.openxmlformats.org/officeDocument/2006/relationships/hyperlink" Target="mailto:khr-loen-team1@regionsjaelland.dk" TargetMode="External"/><Relationship Id="rId102" Type="http://schemas.openxmlformats.org/officeDocument/2006/relationships/hyperlink" Target="mailto:khr-loen-team1@regionsjaelland.dk" TargetMode="External"/><Relationship Id="rId123" Type="http://schemas.openxmlformats.org/officeDocument/2006/relationships/hyperlink" Target="mailto:khr-loen-team8@regionsjaelland.dk" TargetMode="External"/><Relationship Id="rId144" Type="http://schemas.openxmlformats.org/officeDocument/2006/relationships/hyperlink" Target="mailto:khr-loen-team4@regionsjaelland.dk" TargetMode="External"/><Relationship Id="rId90" Type="http://schemas.openxmlformats.org/officeDocument/2006/relationships/hyperlink" Target="mailto:khr-loen-team2@regionsjaelland.dk" TargetMode="External"/><Relationship Id="rId165" Type="http://schemas.openxmlformats.org/officeDocument/2006/relationships/hyperlink" Target="mailto:khr-loen-team6@regionsjaelland.dk" TargetMode="External"/><Relationship Id="rId186" Type="http://schemas.openxmlformats.org/officeDocument/2006/relationships/hyperlink" Target="mailto:khr-loen-team1@regionsjaelland.dk" TargetMode="External"/><Relationship Id="rId27" Type="http://schemas.openxmlformats.org/officeDocument/2006/relationships/hyperlink" Target="mailto:khr-loen-team1@regionsjaelland.dk" TargetMode="External"/><Relationship Id="rId48" Type="http://schemas.openxmlformats.org/officeDocument/2006/relationships/hyperlink" Target="mailto:khr-loen-team5@regionsjaelland.dk" TargetMode="External"/><Relationship Id="rId69" Type="http://schemas.openxmlformats.org/officeDocument/2006/relationships/hyperlink" Target="mailto:khr-loen-team1@regionsjaelland.dk" TargetMode="External"/><Relationship Id="rId113" Type="http://schemas.openxmlformats.org/officeDocument/2006/relationships/hyperlink" Target="mailto:kd@regionsjaelland.dk" TargetMode="External"/><Relationship Id="rId134" Type="http://schemas.openxmlformats.org/officeDocument/2006/relationships/hyperlink" Target="mailto:khr-loen-team4@regionsjaelland.dk" TargetMode="External"/><Relationship Id="rId80" Type="http://schemas.openxmlformats.org/officeDocument/2006/relationships/hyperlink" Target="mailto:khr-loen-team1@regionsjaelland.dk" TargetMode="External"/><Relationship Id="rId155" Type="http://schemas.openxmlformats.org/officeDocument/2006/relationships/hyperlink" Target="mailto:khr-loen-team6@regionsjaelland.dk" TargetMode="External"/><Relationship Id="rId176" Type="http://schemas.openxmlformats.org/officeDocument/2006/relationships/hyperlink" Target="mailto:khr-loen-team7@regionsjaelland.dk" TargetMode="External"/><Relationship Id="rId17" Type="http://schemas.openxmlformats.org/officeDocument/2006/relationships/hyperlink" Target="mailto:khr-loen-team1@regionsjaelland.dk" TargetMode="External"/><Relationship Id="rId38" Type="http://schemas.openxmlformats.org/officeDocument/2006/relationships/hyperlink" Target="mailto:khr-loen-team1@regionsjaelland.dk" TargetMode="External"/><Relationship Id="rId59" Type="http://schemas.openxmlformats.org/officeDocument/2006/relationships/hyperlink" Target="mailto:khr-loen-team1@regionsjaelland.dk" TargetMode="External"/><Relationship Id="rId103" Type="http://schemas.openxmlformats.org/officeDocument/2006/relationships/hyperlink" Target="mailto:khr-loen-team1@regionsjaelland.dk" TargetMode="External"/><Relationship Id="rId124" Type="http://schemas.openxmlformats.org/officeDocument/2006/relationships/hyperlink" Target="mailto:khr-loen-team8@regionsjaelland.dk" TargetMode="External"/><Relationship Id="rId70" Type="http://schemas.openxmlformats.org/officeDocument/2006/relationships/hyperlink" Target="mailto:khr-loen-team1@regionsjaelland.dk" TargetMode="External"/><Relationship Id="rId91" Type="http://schemas.openxmlformats.org/officeDocument/2006/relationships/hyperlink" Target="mailto:khr-loen-team2@regionsjaelland.dk" TargetMode="External"/><Relationship Id="rId145" Type="http://schemas.openxmlformats.org/officeDocument/2006/relationships/hyperlink" Target="mailto:khr-loen-team4@regionsjaelland.dk" TargetMode="External"/><Relationship Id="rId166" Type="http://schemas.openxmlformats.org/officeDocument/2006/relationships/hyperlink" Target="mailto:khr-loen-team6@regionsjaelland.dk" TargetMode="External"/><Relationship Id="rId187" Type="http://schemas.openxmlformats.org/officeDocument/2006/relationships/printerSettings" Target="../printerSettings/printerSettings10.bin"/><Relationship Id="rId1" Type="http://schemas.openxmlformats.org/officeDocument/2006/relationships/hyperlink" Target="mailto:khr-loen-team1@regionsjaelland.dk" TargetMode="External"/><Relationship Id="rId28" Type="http://schemas.openxmlformats.org/officeDocument/2006/relationships/hyperlink" Target="mailto:khr-loen-team1@regionsjaelland.dk" TargetMode="External"/><Relationship Id="rId49" Type="http://schemas.openxmlformats.org/officeDocument/2006/relationships/hyperlink" Target="mailto:khr-loen-team5@regionsjaelland.dk" TargetMode="External"/><Relationship Id="rId114" Type="http://schemas.openxmlformats.org/officeDocument/2006/relationships/hyperlink" Target="mailto:khr-loen-team8@regionsjaelland.dk" TargetMode="External"/><Relationship Id="rId60" Type="http://schemas.openxmlformats.org/officeDocument/2006/relationships/hyperlink" Target="mailto:khr-loen-team1@regionsjaelland.dk" TargetMode="External"/><Relationship Id="rId81" Type="http://schemas.openxmlformats.org/officeDocument/2006/relationships/hyperlink" Target="mailto:khr-loen-team1@regionsjaelland.dk" TargetMode="External"/><Relationship Id="rId135" Type="http://schemas.openxmlformats.org/officeDocument/2006/relationships/hyperlink" Target="mailto:khr-loen-team8@regionsjaelland.dk" TargetMode="External"/><Relationship Id="rId156" Type="http://schemas.openxmlformats.org/officeDocument/2006/relationships/hyperlink" Target="mailto:khr-loen-team6@regionsjaelland.dk" TargetMode="External"/><Relationship Id="rId177" Type="http://schemas.openxmlformats.org/officeDocument/2006/relationships/hyperlink" Target="mailto:khr-loen-team6@regionsjaelland.d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7.emf"/><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package" Target="../embeddings/Microsoft_Word_Document1.docx"/><Relationship Id="rId5" Type="http://schemas.openxmlformats.org/officeDocument/2006/relationships/image" Target="../media/image6.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1:R40"/>
  <sheetViews>
    <sheetView showGridLines="0" showRowColHeaders="0" tabSelected="1" workbookViewId="0">
      <selection activeCell="A2" sqref="A2"/>
    </sheetView>
  </sheetViews>
  <sheetFormatPr defaultRowHeight="12.75" x14ac:dyDescent="0.2"/>
  <cols>
    <col min="8" max="8" width="1.5703125" customWidth="1"/>
    <col min="18" max="18" width="14.5703125" customWidth="1"/>
  </cols>
  <sheetData>
    <row r="11" spans="9:18" x14ac:dyDescent="0.2">
      <c r="I11" s="178" t="s">
        <v>183</v>
      </c>
      <c r="J11" s="178"/>
      <c r="K11" s="178"/>
      <c r="L11" s="178"/>
      <c r="M11" s="178"/>
      <c r="N11" s="178"/>
      <c r="O11" s="178"/>
      <c r="P11" s="178"/>
      <c r="Q11" s="178"/>
      <c r="R11" s="178"/>
    </row>
    <row r="12" spans="9:18" x14ac:dyDescent="0.2">
      <c r="I12" s="178" t="s">
        <v>211</v>
      </c>
      <c r="J12" s="178"/>
      <c r="K12" s="178"/>
      <c r="L12" s="178"/>
      <c r="M12" s="178"/>
      <c r="N12" s="178"/>
      <c r="O12" s="178"/>
      <c r="P12" s="178"/>
      <c r="Q12" s="178"/>
      <c r="R12" s="178"/>
    </row>
    <row r="13" spans="9:18" x14ac:dyDescent="0.2">
      <c r="I13" s="178" t="s">
        <v>344</v>
      </c>
      <c r="J13" s="178"/>
      <c r="K13" s="178"/>
      <c r="L13" s="178"/>
      <c r="M13" s="178"/>
      <c r="N13" s="178"/>
      <c r="O13" s="178"/>
      <c r="P13" s="178"/>
      <c r="Q13" s="178"/>
      <c r="R13" s="178"/>
    </row>
    <row r="15" spans="9:18" x14ac:dyDescent="0.2">
      <c r="I15" s="178" t="s">
        <v>182</v>
      </c>
      <c r="J15" s="178"/>
      <c r="K15" s="178"/>
      <c r="L15" s="178"/>
      <c r="M15" s="178"/>
      <c r="N15" s="178"/>
      <c r="O15" s="178"/>
      <c r="P15" s="178"/>
      <c r="Q15" s="178"/>
      <c r="R15" s="178"/>
    </row>
    <row r="16" spans="9:18" x14ac:dyDescent="0.2">
      <c r="I16" s="178" t="s">
        <v>362</v>
      </c>
      <c r="J16" s="178"/>
      <c r="K16" s="178"/>
      <c r="L16" s="178"/>
      <c r="M16" s="178"/>
      <c r="N16" s="178"/>
      <c r="O16" s="178"/>
      <c r="P16" s="178"/>
      <c r="Q16" s="178"/>
      <c r="R16" s="178"/>
    </row>
    <row r="17" spans="9:18" ht="12.75" customHeight="1" x14ac:dyDescent="0.2"/>
    <row r="19" spans="9:18" x14ac:dyDescent="0.2">
      <c r="I19" s="178" t="s">
        <v>186</v>
      </c>
      <c r="J19" s="178"/>
      <c r="K19" s="178"/>
      <c r="L19" s="178"/>
      <c r="M19" s="178"/>
      <c r="N19" s="178"/>
      <c r="O19" s="178"/>
      <c r="P19" s="178"/>
      <c r="Q19" s="178"/>
      <c r="R19" s="178"/>
    </row>
    <row r="20" spans="9:18" x14ac:dyDescent="0.2">
      <c r="I20" s="178" t="s">
        <v>195</v>
      </c>
      <c r="J20" s="178"/>
      <c r="K20" s="178"/>
      <c r="L20" s="178"/>
      <c r="M20" s="178"/>
      <c r="N20" s="178"/>
      <c r="O20" s="178"/>
      <c r="P20" s="178"/>
      <c r="Q20" s="178"/>
      <c r="R20" s="178"/>
    </row>
    <row r="21" spans="9:18" x14ac:dyDescent="0.2">
      <c r="I21" s="178"/>
      <c r="J21" s="178"/>
      <c r="K21" s="178"/>
      <c r="L21" s="178"/>
      <c r="M21" s="178"/>
      <c r="N21" s="178"/>
      <c r="O21" s="178"/>
      <c r="P21" s="178"/>
      <c r="Q21" s="178"/>
      <c r="R21" s="178"/>
    </row>
    <row r="22" spans="9:18" ht="12.4" customHeight="1" x14ac:dyDescent="0.2">
      <c r="I22" s="180" t="s">
        <v>363</v>
      </c>
      <c r="J22" s="178"/>
      <c r="K22" s="178"/>
      <c r="L22" s="178"/>
      <c r="M22" s="178"/>
      <c r="N22" s="178"/>
      <c r="O22" s="178"/>
      <c r="P22" s="178"/>
      <c r="Q22" s="178"/>
      <c r="R22" s="178"/>
    </row>
    <row r="23" spans="9:18" x14ac:dyDescent="0.2">
      <c r="I23" s="178"/>
      <c r="J23" s="178"/>
      <c r="K23" s="178"/>
      <c r="L23" s="178"/>
      <c r="M23" s="178"/>
      <c r="N23" s="178"/>
      <c r="O23" s="178"/>
      <c r="P23" s="178"/>
      <c r="Q23" s="178"/>
      <c r="R23" s="178"/>
    </row>
    <row r="24" spans="9:18" ht="11.85" customHeight="1" x14ac:dyDescent="0.2">
      <c r="I24" s="141"/>
      <c r="J24" s="141"/>
      <c r="K24" s="141"/>
      <c r="L24" s="141"/>
      <c r="M24" s="141"/>
      <c r="N24" s="141"/>
      <c r="O24" s="141"/>
      <c r="P24" s="141"/>
      <c r="Q24" s="141"/>
      <c r="R24" s="141"/>
    </row>
    <row r="25" spans="9:18" ht="17.25" customHeight="1" x14ac:dyDescent="0.2">
      <c r="I25" s="179" t="s">
        <v>299</v>
      </c>
      <c r="J25" s="179"/>
      <c r="K25" s="179"/>
      <c r="L25" s="179"/>
      <c r="M25" s="179"/>
      <c r="N25" s="179"/>
      <c r="O25" s="179"/>
      <c r="P25" s="179"/>
      <c r="Q25" s="179"/>
      <c r="R25" s="179"/>
    </row>
    <row r="26" spans="9:18" x14ac:dyDescent="0.2">
      <c r="I26" s="179" t="s">
        <v>195</v>
      </c>
      <c r="J26" s="179"/>
      <c r="K26" s="179"/>
      <c r="L26" s="179"/>
      <c r="M26" s="179"/>
      <c r="N26" s="179"/>
      <c r="O26" s="179"/>
      <c r="P26" s="179"/>
      <c r="Q26" s="179"/>
      <c r="R26" s="179"/>
    </row>
    <row r="27" spans="9:18" x14ac:dyDescent="0.2">
      <c r="I27" s="179"/>
      <c r="J27" s="179"/>
      <c r="K27" s="179"/>
      <c r="L27" s="179"/>
      <c r="M27" s="179"/>
      <c r="N27" s="179"/>
      <c r="O27" s="179"/>
      <c r="P27" s="179"/>
      <c r="Q27" s="179"/>
      <c r="R27" s="179"/>
    </row>
    <row r="28" spans="9:18" x14ac:dyDescent="0.2">
      <c r="I28" s="180" t="s">
        <v>363</v>
      </c>
      <c r="J28" s="178"/>
      <c r="K28" s="178"/>
      <c r="L28" s="178"/>
      <c r="M28" s="178"/>
      <c r="N28" s="178"/>
      <c r="O28" s="178"/>
      <c r="P28" s="178"/>
      <c r="Q28" s="178"/>
      <c r="R28" s="178"/>
    </row>
    <row r="29" spans="9:18" x14ac:dyDescent="0.2">
      <c r="I29" s="178"/>
      <c r="J29" s="178"/>
      <c r="K29" s="178"/>
      <c r="L29" s="178"/>
      <c r="M29" s="178"/>
      <c r="N29" s="178"/>
      <c r="O29" s="178"/>
      <c r="P29" s="178"/>
      <c r="Q29" s="178"/>
      <c r="R29" s="178"/>
    </row>
    <row r="31" spans="9:18" x14ac:dyDescent="0.2">
      <c r="I31" s="178" t="s">
        <v>181</v>
      </c>
      <c r="J31" s="178"/>
      <c r="K31" s="178"/>
      <c r="L31" s="178"/>
      <c r="M31" s="178"/>
      <c r="N31" s="178"/>
      <c r="O31" s="178"/>
      <c r="P31" s="178"/>
      <c r="Q31" s="178"/>
      <c r="R31" s="178"/>
    </row>
    <row r="32" spans="9:18" x14ac:dyDescent="0.2">
      <c r="I32" s="178" t="s">
        <v>440</v>
      </c>
      <c r="J32" s="178"/>
      <c r="K32" s="178"/>
      <c r="L32" s="178"/>
      <c r="M32" s="178"/>
      <c r="N32" s="178"/>
      <c r="O32" s="178"/>
      <c r="P32" s="178"/>
      <c r="Q32" s="178"/>
      <c r="R32" s="178"/>
    </row>
    <row r="35" spans="2:18" x14ac:dyDescent="0.2">
      <c r="I35" s="178" t="s">
        <v>218</v>
      </c>
      <c r="J35" s="178"/>
      <c r="K35" s="178"/>
      <c r="L35" s="178"/>
      <c r="M35" s="178"/>
      <c r="N35" s="178"/>
      <c r="O35" s="178"/>
      <c r="P35" s="178"/>
      <c r="Q35" s="178"/>
      <c r="R35" s="178"/>
    </row>
    <row r="36" spans="2:18" ht="15" customHeight="1" x14ac:dyDescent="0.25">
      <c r="B36" s="96"/>
      <c r="I36" s="178" t="s">
        <v>336</v>
      </c>
      <c r="J36" s="178"/>
      <c r="K36" s="178"/>
      <c r="L36" s="178"/>
      <c r="M36" s="178"/>
      <c r="N36" s="178"/>
      <c r="O36" s="178"/>
      <c r="P36" s="178"/>
      <c r="Q36" s="178"/>
      <c r="R36" s="178"/>
    </row>
    <row r="39" spans="2:18" ht="12.75" customHeight="1" x14ac:dyDescent="0.2">
      <c r="I39" s="178" t="s">
        <v>441</v>
      </c>
      <c r="J39" s="178"/>
      <c r="K39" s="178"/>
      <c r="L39" s="178"/>
      <c r="M39" s="178"/>
      <c r="N39" s="178"/>
      <c r="O39" s="178"/>
      <c r="P39" s="178"/>
      <c r="Q39" s="178"/>
      <c r="R39" s="178"/>
    </row>
    <row r="40" spans="2:18" ht="12.75" customHeight="1" x14ac:dyDescent="0.2">
      <c r="I40" s="178"/>
      <c r="J40" s="178"/>
      <c r="K40" s="178"/>
      <c r="L40" s="178"/>
      <c r="M40" s="178"/>
      <c r="N40" s="178"/>
      <c r="O40" s="178"/>
      <c r="P40" s="178"/>
      <c r="Q40" s="178"/>
      <c r="R40" s="178"/>
    </row>
  </sheetData>
  <sheetProtection algorithmName="SHA-512" hashValue="6CcMoCZU2QDVu2ogHHzjCGtYck1FF6/KswTAE+Il7RhH0MdtwJuZcOT0FsKTp8ppy+1mDoPntITskLd79zy44g==" saltValue="6eQv/2HPBIJADyu9loih+w==" spinCount="100000" sheet="1" objects="1" scenarios="1"/>
  <mergeCells count="16">
    <mergeCell ref="I35:R35"/>
    <mergeCell ref="I36:R36"/>
    <mergeCell ref="I39:R40"/>
    <mergeCell ref="I15:R15"/>
    <mergeCell ref="I11:R11"/>
    <mergeCell ref="I31:R31"/>
    <mergeCell ref="I16:R16"/>
    <mergeCell ref="I13:R13"/>
    <mergeCell ref="I32:R32"/>
    <mergeCell ref="I19:R19"/>
    <mergeCell ref="I12:R12"/>
    <mergeCell ref="I20:R21"/>
    <mergeCell ref="I25:R25"/>
    <mergeCell ref="I26:R27"/>
    <mergeCell ref="I22:R23"/>
    <mergeCell ref="I28:R29"/>
  </mergeCells>
  <pageMargins left="0.70866141732283472" right="0.70866141732283472" top="0.74803149606299213" bottom="0.74803149606299213" header="0.31496062992125984" footer="0.31496062992125984"/>
  <pageSetup paperSize="9" orientation="portrait" r:id="rId1"/>
  <headerFooter>
    <oddFooter>&amp;R&amp;6december 2023</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B88"/>
  <sheetViews>
    <sheetView workbookViewId="0">
      <selection activeCell="I2" sqref="I2"/>
    </sheetView>
  </sheetViews>
  <sheetFormatPr defaultColWidth="9.140625" defaultRowHeight="15" x14ac:dyDescent="0.25"/>
  <cols>
    <col min="1" max="1" width="16.28515625" style="44" customWidth="1"/>
    <col min="2" max="2" width="18.85546875" style="44" customWidth="1"/>
    <col min="3" max="3" width="17.28515625" style="44" customWidth="1"/>
    <col min="4" max="4" width="31.7109375" style="44" customWidth="1"/>
    <col min="5" max="5" width="24.28515625" style="44" customWidth="1"/>
    <col min="6" max="6" width="16.28515625" style="44" customWidth="1"/>
    <col min="7" max="7" width="16.42578125" style="44" customWidth="1"/>
    <col min="8" max="8" width="17" style="44" customWidth="1"/>
    <col min="9" max="9" width="12.42578125" style="44" customWidth="1"/>
    <col min="10" max="10" width="32" style="44" customWidth="1"/>
    <col min="11" max="11" width="21.7109375" style="44" customWidth="1"/>
    <col min="12" max="12" width="9.140625" style="44"/>
    <col min="13" max="13" width="35.7109375" style="44" bestFit="1" customWidth="1"/>
    <col min="14" max="14" width="35.7109375" style="44" customWidth="1"/>
    <col min="15" max="15" width="9.140625" style="44"/>
    <col min="16" max="16" width="32.140625" style="44" bestFit="1" customWidth="1"/>
    <col min="17" max="17" width="3.42578125" style="44" customWidth="1"/>
    <col min="18" max="18" width="4.28515625" style="44" customWidth="1"/>
    <col min="19" max="19" width="4" style="44" customWidth="1"/>
    <col min="20" max="20" width="9.140625" style="44"/>
    <col min="21" max="21" width="30.5703125" style="44" bestFit="1" customWidth="1"/>
    <col min="22" max="22" width="9.140625" style="44"/>
    <col min="23" max="23" width="21.85546875" style="44" customWidth="1"/>
    <col min="24" max="24" width="9.140625" style="44"/>
    <col min="25" max="25" width="22.7109375" style="44" bestFit="1" customWidth="1"/>
    <col min="26" max="26" width="9.140625" style="44"/>
    <col min="27" max="27" width="30.7109375" style="44" bestFit="1" customWidth="1"/>
    <col min="28" max="30" width="9.140625" style="44"/>
    <col min="31" max="31" width="34.28515625" style="44" bestFit="1" customWidth="1"/>
    <col min="32" max="34" width="9.140625" style="44"/>
    <col min="35" max="35" width="29.28515625" style="44" bestFit="1" customWidth="1"/>
    <col min="36" max="36" width="9.140625" style="44"/>
    <col min="37" max="37" width="21.5703125" style="44" customWidth="1"/>
    <col min="38" max="38" width="9.140625" style="44"/>
    <col min="39" max="39" width="15.7109375" style="44" customWidth="1"/>
    <col min="40" max="42" width="9.140625" style="44"/>
    <col min="43" max="43" width="36" style="44" customWidth="1"/>
    <col min="44" max="44" width="9.140625" style="44"/>
    <col min="45" max="45" width="32.42578125" style="44" bestFit="1" customWidth="1"/>
    <col min="46" max="50" width="9.140625" style="44"/>
    <col min="51" max="51" width="29.85546875" style="44" bestFit="1" customWidth="1"/>
    <col min="52" max="16384" width="9.140625" style="44"/>
  </cols>
  <sheetData>
    <row r="1" spans="1:54" x14ac:dyDescent="0.25">
      <c r="B1" s="47">
        <f>'Udbetaling af 6. ferieuge'!G24</f>
        <v>0</v>
      </c>
      <c r="C1" s="143">
        <f>'Udbetaling af 5. ferieuge'!G18</f>
        <v>0</v>
      </c>
      <c r="D1" s="93">
        <f>'Ferie på forskud'!G20</f>
        <v>0</v>
      </c>
      <c r="E1" s="48">
        <f>'Feriekort på forskud '!G20</f>
        <v>0</v>
      </c>
      <c r="F1" s="52">
        <f>'Overførsel af 5.ferieuge'!G18</f>
        <v>0</v>
      </c>
      <c r="G1" s="126">
        <f>'Overfør. af ferie på feriekort'!G21</f>
        <v>0</v>
      </c>
      <c r="H1" s="75">
        <f>Feriehindring!G21</f>
        <v>0</v>
      </c>
      <c r="J1" s="134"/>
      <c r="L1" s="134"/>
      <c r="M1" s="45"/>
      <c r="N1" s="45"/>
    </row>
    <row r="2" spans="1:54" x14ac:dyDescent="0.25">
      <c r="B2" s="44">
        <f>'Udbetaling af 6. ferieuge'!G26</f>
        <v>0</v>
      </c>
      <c r="C2" s="44">
        <f>'Udbetaling af 5. ferieuge'!G20</f>
        <v>0</v>
      </c>
      <c r="D2" s="44">
        <f>'Ferie på forskud'!G22</f>
        <v>0</v>
      </c>
      <c r="E2" s="44">
        <f>'Feriekort på forskud '!G22</f>
        <v>0</v>
      </c>
      <c r="F2" s="44">
        <f>'Overførsel af 5.ferieuge'!G20</f>
        <v>0</v>
      </c>
      <c r="G2" s="44">
        <f>'Overfør. af ferie på feriekort'!G23</f>
        <v>0</v>
      </c>
      <c r="H2" s="44">
        <f>Feriehindring!G23</f>
        <v>0</v>
      </c>
      <c r="J2" s="175"/>
      <c r="L2" s="45"/>
      <c r="M2" s="45"/>
      <c r="N2" s="45"/>
    </row>
    <row r="3" spans="1:54" ht="15.75" x14ac:dyDescent="0.3">
      <c r="A3" s="49"/>
      <c r="B3" s="47" t="s">
        <v>106</v>
      </c>
      <c r="C3" s="144" t="s">
        <v>150</v>
      </c>
      <c r="D3" s="124" t="s">
        <v>151</v>
      </c>
      <c r="E3" s="142" t="s">
        <v>298</v>
      </c>
      <c r="F3" s="46" t="s">
        <v>105</v>
      </c>
      <c r="G3" s="125" t="s">
        <v>220</v>
      </c>
      <c r="H3" s="76" t="s">
        <v>219</v>
      </c>
      <c r="I3" s="177">
        <v>46099</v>
      </c>
      <c r="J3" s="4" t="s">
        <v>376</v>
      </c>
      <c r="K3" s="135"/>
      <c r="L3" s="135"/>
      <c r="M3" s="136" t="s">
        <v>223</v>
      </c>
      <c r="N3" s="137"/>
      <c r="O3" s="135"/>
      <c r="P3" s="137" t="s">
        <v>5</v>
      </c>
      <c r="Q3" s="146"/>
      <c r="R3" s="137"/>
      <c r="S3" s="137"/>
      <c r="T3" s="146"/>
      <c r="U3" s="137"/>
      <c r="V3" s="147"/>
      <c r="W3" s="137" t="s">
        <v>2</v>
      </c>
      <c r="X3" s="147"/>
      <c r="Y3" s="137" t="s">
        <v>37</v>
      </c>
      <c r="Z3" s="148"/>
      <c r="AA3" s="137" t="s">
        <v>307</v>
      </c>
      <c r="AB3" s="148"/>
      <c r="AC3" s="137"/>
      <c r="AD3" s="148"/>
      <c r="AE3" s="137" t="s">
        <v>7</v>
      </c>
      <c r="AF3" s="146"/>
      <c r="AG3" s="137" t="s">
        <v>8</v>
      </c>
      <c r="AH3" s="146"/>
      <c r="AI3" s="137" t="s">
        <v>85</v>
      </c>
      <c r="AJ3" s="146"/>
      <c r="AK3" s="137" t="s">
        <v>250</v>
      </c>
      <c r="AL3" s="146"/>
      <c r="AM3" s="137" t="s">
        <v>10</v>
      </c>
      <c r="AN3" s="146"/>
      <c r="AO3" s="137" t="s">
        <v>11</v>
      </c>
      <c r="AP3" s="146"/>
      <c r="AQ3" s="51" t="s">
        <v>86</v>
      </c>
      <c r="AR3" s="51"/>
      <c r="AS3" s="51" t="s">
        <v>113</v>
      </c>
      <c r="AT3" s="146"/>
      <c r="AU3" s="137" t="s">
        <v>12</v>
      </c>
      <c r="AV3" s="146"/>
      <c r="AW3" s="137" t="s">
        <v>13</v>
      </c>
      <c r="AX3" s="50"/>
      <c r="AY3" s="51" t="s">
        <v>87</v>
      </c>
      <c r="AZ3" s="146"/>
      <c r="BA3" s="137" t="s">
        <v>69</v>
      </c>
    </row>
    <row r="4" spans="1:54" x14ac:dyDescent="0.25">
      <c r="A4" s="49" t="s">
        <v>88</v>
      </c>
      <c r="B4" s="40" t="e">
        <f>VLOOKUP(B2,$AQ$4:$AR$67,2,FALSE)</f>
        <v>#N/A</v>
      </c>
      <c r="C4" s="40" t="e">
        <f t="shared" ref="C4:H4" si="0">VLOOKUP(C2,$AQ$4:$AR$67,2,FALSE)</f>
        <v>#N/A</v>
      </c>
      <c r="D4" s="40" t="e">
        <f t="shared" si="0"/>
        <v>#N/A</v>
      </c>
      <c r="E4" s="40" t="e">
        <f t="shared" si="0"/>
        <v>#N/A</v>
      </c>
      <c r="F4" s="40" t="e">
        <f t="shared" si="0"/>
        <v>#N/A</v>
      </c>
      <c r="G4" s="40" t="e">
        <f t="shared" si="0"/>
        <v>#N/A</v>
      </c>
      <c r="H4" s="40" t="e">
        <f t="shared" si="0"/>
        <v>#N/A</v>
      </c>
      <c r="I4" t="s">
        <v>376</v>
      </c>
      <c r="J4" t="s">
        <v>376</v>
      </c>
      <c r="K4" s="55"/>
      <c r="L4" s="135" t="s">
        <v>67</v>
      </c>
      <c r="M4" s="138" t="s">
        <v>67</v>
      </c>
      <c r="N4" s="40" t="s">
        <v>70</v>
      </c>
      <c r="O4" s="135" t="s">
        <v>5</v>
      </c>
      <c r="P4" s="138" t="s">
        <v>5</v>
      </c>
      <c r="Q4" s="135"/>
      <c r="R4" s="138"/>
      <c r="S4" s="40"/>
      <c r="T4" s="135" t="s">
        <v>6</v>
      </c>
      <c r="U4" s="153" t="s">
        <v>14</v>
      </c>
      <c r="V4" s="135" t="s">
        <v>2</v>
      </c>
      <c r="W4" s="138" t="s">
        <v>2</v>
      </c>
      <c r="X4" s="135" t="s">
        <v>37</v>
      </c>
      <c r="Y4" s="138" t="s">
        <v>114</v>
      </c>
      <c r="Z4" s="53" t="s">
        <v>307</v>
      </c>
      <c r="AA4" t="s">
        <v>307</v>
      </c>
      <c r="AB4" s="147" t="s">
        <v>397</v>
      </c>
      <c r="AC4" s="147" t="s">
        <v>397</v>
      </c>
      <c r="AD4" s="135" t="s">
        <v>7</v>
      </c>
      <c r="AE4" s="146" t="s">
        <v>7</v>
      </c>
      <c r="AF4" s="135" t="s">
        <v>8</v>
      </c>
      <c r="AG4" s="146" t="s">
        <v>90</v>
      </c>
      <c r="AH4" s="53" t="s">
        <v>85</v>
      </c>
      <c r="AI4" s="149" t="s">
        <v>14</v>
      </c>
      <c r="AJ4" s="135" t="s">
        <v>250</v>
      </c>
      <c r="AK4" s="150" t="s">
        <v>250</v>
      </c>
      <c r="AL4" s="135" t="s">
        <v>10</v>
      </c>
      <c r="AM4" s="138" t="s">
        <v>242</v>
      </c>
      <c r="AN4" s="135" t="s">
        <v>11</v>
      </c>
      <c r="AO4" s="146" t="s">
        <v>11</v>
      </c>
      <c r="AP4" s="54" t="s">
        <v>88</v>
      </c>
      <c r="AQ4" s="146" t="s">
        <v>88</v>
      </c>
      <c r="AR4" s="146"/>
      <c r="AS4" s="54" t="s">
        <v>113</v>
      </c>
      <c r="AT4" s="151" t="s">
        <v>113</v>
      </c>
      <c r="AU4" s="56" t="s">
        <v>12</v>
      </c>
      <c r="AV4" s="152" t="s">
        <v>12</v>
      </c>
      <c r="AW4" s="56" t="s">
        <v>13</v>
      </c>
      <c r="AX4" s="152" t="s">
        <v>13</v>
      </c>
      <c r="AY4" s="53" t="s">
        <v>87</v>
      </c>
      <c r="AZ4" s="151" t="s">
        <v>87</v>
      </c>
      <c r="BA4" s="149" t="s">
        <v>69</v>
      </c>
      <c r="BB4" s="151" t="s">
        <v>69</v>
      </c>
    </row>
    <row r="5" spans="1:54" x14ac:dyDescent="0.25">
      <c r="A5" s="49" t="s">
        <v>5</v>
      </c>
      <c r="B5" s="40" t="s">
        <v>68</v>
      </c>
      <c r="C5" s="40" t="s">
        <v>68</v>
      </c>
      <c r="D5" s="40" t="s">
        <v>68</v>
      </c>
      <c r="E5" s="40" t="s">
        <v>68</v>
      </c>
      <c r="F5" s="40" t="s">
        <v>68</v>
      </c>
      <c r="G5" s="40" t="s">
        <v>68</v>
      </c>
      <c r="H5" s="40" t="s">
        <v>68</v>
      </c>
      <c r="I5" t="s">
        <v>376</v>
      </c>
      <c r="J5" t="s">
        <v>377</v>
      </c>
      <c r="K5" s="40" t="s">
        <v>49</v>
      </c>
      <c r="L5" s="135" t="s">
        <v>67</v>
      </c>
      <c r="M5" t="s">
        <v>52</v>
      </c>
      <c r="N5" t="s">
        <v>70</v>
      </c>
      <c r="O5" s="135" t="s">
        <v>5</v>
      </c>
      <c r="P5" t="s">
        <v>121</v>
      </c>
      <c r="Q5" s="135"/>
      <c r="R5" s="138"/>
      <c r="S5" s="40"/>
      <c r="T5" s="135" t="s">
        <v>6</v>
      </c>
      <c r="U5" s="153" t="s">
        <v>14</v>
      </c>
      <c r="V5" s="135" t="s">
        <v>2</v>
      </c>
      <c r="W5" s="138" t="s">
        <v>259</v>
      </c>
      <c r="X5" s="135" t="s">
        <v>37</v>
      </c>
      <c r="Y5" s="138" t="s">
        <v>89</v>
      </c>
      <c r="Z5" s="53" t="s">
        <v>307</v>
      </c>
      <c r="AA5" t="s">
        <v>43</v>
      </c>
      <c r="AB5" s="147" t="s">
        <v>397</v>
      </c>
      <c r="AC5" t="s">
        <v>398</v>
      </c>
      <c r="AD5" s="135" t="s">
        <v>7</v>
      </c>
      <c r="AE5" s="138" t="s">
        <v>260</v>
      </c>
      <c r="AF5" s="135" t="s">
        <v>8</v>
      </c>
      <c r="AG5" t="s">
        <v>224</v>
      </c>
      <c r="AH5" s="53" t="s">
        <v>85</v>
      </c>
      <c r="AI5" s="149" t="s">
        <v>14</v>
      </c>
      <c r="AJ5" s="135" t="s">
        <v>250</v>
      </c>
      <c r="AK5" t="s">
        <v>251</v>
      </c>
      <c r="AL5" s="135" t="s">
        <v>10</v>
      </c>
      <c r="AM5" t="s">
        <v>243</v>
      </c>
      <c r="AN5" s="135" t="s">
        <v>11</v>
      </c>
      <c r="AO5" t="s">
        <v>308</v>
      </c>
      <c r="AP5" s="54" t="s">
        <v>88</v>
      </c>
      <c r="AQ5" t="s">
        <v>399</v>
      </c>
      <c r="AR5" s="40" t="s">
        <v>48</v>
      </c>
      <c r="AS5" s="54" t="s">
        <v>113</v>
      </c>
      <c r="AT5" s="138" t="s">
        <v>197</v>
      </c>
      <c r="AU5" s="56" t="s">
        <v>12</v>
      </c>
      <c r="AV5" s="146" t="s">
        <v>14</v>
      </c>
      <c r="AW5" s="56" t="s">
        <v>13</v>
      </c>
      <c r="AX5" s="146" t="s">
        <v>14</v>
      </c>
      <c r="AY5" s="53" t="s">
        <v>87</v>
      </c>
      <c r="AZ5" t="s">
        <v>262</v>
      </c>
      <c r="BA5" s="135" t="s">
        <v>14</v>
      </c>
      <c r="BB5" s="153" t="s">
        <v>14</v>
      </c>
    </row>
    <row r="6" spans="1:54" x14ac:dyDescent="0.25">
      <c r="A6" s="137" t="s">
        <v>307</v>
      </c>
      <c r="B6" s="40" t="s">
        <v>48</v>
      </c>
      <c r="C6" s="40" t="s">
        <v>48</v>
      </c>
      <c r="D6" s="40" t="s">
        <v>48</v>
      </c>
      <c r="E6" s="40" t="s">
        <v>48</v>
      </c>
      <c r="F6" s="40" t="s">
        <v>48</v>
      </c>
      <c r="G6" s="40" t="s">
        <v>48</v>
      </c>
      <c r="H6" s="40" t="s">
        <v>48</v>
      </c>
      <c r="I6" t="s">
        <v>376</v>
      </c>
      <c r="J6" t="s">
        <v>120</v>
      </c>
      <c r="K6" s="40" t="s">
        <v>49</v>
      </c>
      <c r="L6" s="135" t="s">
        <v>67</v>
      </c>
      <c r="M6" t="s">
        <v>122</v>
      </c>
      <c r="N6" s="40" t="s">
        <v>80</v>
      </c>
      <c r="O6" s="135" t="s">
        <v>5</v>
      </c>
      <c r="P6" t="s">
        <v>124</v>
      </c>
      <c r="Q6" s="135"/>
      <c r="R6" s="138"/>
      <c r="S6" s="40"/>
      <c r="T6" s="135" t="s">
        <v>6</v>
      </c>
      <c r="U6" s="153" t="s">
        <v>14</v>
      </c>
      <c r="V6" s="135" t="s">
        <v>2</v>
      </c>
      <c r="W6" s="138" t="s">
        <v>72</v>
      </c>
      <c r="X6" s="135" t="s">
        <v>37</v>
      </c>
      <c r="Y6" s="138" t="s">
        <v>71</v>
      </c>
      <c r="Z6" s="53" t="s">
        <v>307</v>
      </c>
      <c r="AA6" t="s">
        <v>309</v>
      </c>
      <c r="AB6" s="147" t="s">
        <v>397</v>
      </c>
      <c r="AC6" t="s">
        <v>400</v>
      </c>
      <c r="AD6" s="135" t="s">
        <v>7</v>
      </c>
      <c r="AE6" s="138" t="s">
        <v>263</v>
      </c>
      <c r="AF6" s="135" t="s">
        <v>8</v>
      </c>
      <c r="AG6" t="s">
        <v>244</v>
      </c>
      <c r="AH6" s="53" t="s">
        <v>85</v>
      </c>
      <c r="AI6" s="149" t="s">
        <v>14</v>
      </c>
      <c r="AJ6" s="135" t="s">
        <v>250</v>
      </c>
      <c r="AK6" t="s">
        <v>337</v>
      </c>
      <c r="AL6" s="135" t="s">
        <v>10</v>
      </c>
      <c r="AM6" t="s">
        <v>369</v>
      </c>
      <c r="AN6" s="135" t="s">
        <v>11</v>
      </c>
      <c r="AO6" t="s">
        <v>300</v>
      </c>
      <c r="AP6" s="54" t="s">
        <v>88</v>
      </c>
      <c r="AQ6" t="s">
        <v>401</v>
      </c>
      <c r="AR6" s="40" t="s">
        <v>48</v>
      </c>
      <c r="AS6" s="54" t="s">
        <v>113</v>
      </c>
      <c r="AT6" s="138" t="s">
        <v>198</v>
      </c>
      <c r="AU6" s="56" t="s">
        <v>12</v>
      </c>
      <c r="AV6" s="146" t="s">
        <v>14</v>
      </c>
      <c r="AW6" s="56" t="s">
        <v>13</v>
      </c>
      <c r="AX6" s="146" t="s">
        <v>14</v>
      </c>
      <c r="AY6" s="53" t="s">
        <v>87</v>
      </c>
      <c r="AZ6" t="s">
        <v>225</v>
      </c>
      <c r="BA6" s="135" t="s">
        <v>14</v>
      </c>
      <c r="BB6" s="153" t="s">
        <v>14</v>
      </c>
    </row>
    <row r="7" spans="1:54" x14ac:dyDescent="0.25">
      <c r="A7" s="49" t="s">
        <v>397</v>
      </c>
      <c r="B7" s="40" t="s">
        <v>48</v>
      </c>
      <c r="C7" s="40" t="s">
        <v>48</v>
      </c>
      <c r="D7" s="40" t="s">
        <v>48</v>
      </c>
      <c r="E7" s="40" t="s">
        <v>48</v>
      </c>
      <c r="F7" s="40" t="s">
        <v>48</v>
      </c>
      <c r="G7" s="40" t="s">
        <v>48</v>
      </c>
      <c r="H7" s="40" t="s">
        <v>48</v>
      </c>
      <c r="I7" t="s">
        <v>376</v>
      </c>
      <c r="J7" t="s">
        <v>378</v>
      </c>
      <c r="K7" s="40" t="s">
        <v>49</v>
      </c>
      <c r="L7" s="135" t="s">
        <v>67</v>
      </c>
      <c r="M7" t="s">
        <v>53</v>
      </c>
      <c r="N7" t="s">
        <v>70</v>
      </c>
      <c r="O7" s="135" t="s">
        <v>5</v>
      </c>
      <c r="P7" t="s">
        <v>196</v>
      </c>
      <c r="Q7" s="135"/>
      <c r="R7" s="138"/>
      <c r="S7" s="40"/>
      <c r="T7" s="135" t="s">
        <v>6</v>
      </c>
      <c r="U7" s="153" t="s">
        <v>14</v>
      </c>
      <c r="V7" s="135" t="s">
        <v>2</v>
      </c>
      <c r="W7" s="138" t="s">
        <v>74</v>
      </c>
      <c r="X7" s="135" t="s">
        <v>37</v>
      </c>
      <c r="Y7" s="138" t="s">
        <v>73</v>
      </c>
      <c r="Z7" s="53" t="s">
        <v>307</v>
      </c>
      <c r="AA7" t="s">
        <v>402</v>
      </c>
      <c r="AB7" s="147" t="s">
        <v>397</v>
      </c>
      <c r="AC7" t="s">
        <v>403</v>
      </c>
      <c r="AD7" s="135" t="s">
        <v>7</v>
      </c>
      <c r="AE7" s="138" t="s">
        <v>264</v>
      </c>
      <c r="AF7" s="135" t="s">
        <v>8</v>
      </c>
      <c r="AG7" t="s">
        <v>91</v>
      </c>
      <c r="AH7" s="53" t="s">
        <v>85</v>
      </c>
      <c r="AI7" s="149" t="s">
        <v>14</v>
      </c>
      <c r="AJ7" s="135" t="s">
        <v>250</v>
      </c>
      <c r="AK7" t="s">
        <v>338</v>
      </c>
      <c r="AL7" s="135" t="s">
        <v>10</v>
      </c>
      <c r="AM7" t="s">
        <v>245</v>
      </c>
      <c r="AN7" s="135" t="s">
        <v>11</v>
      </c>
      <c r="AO7" t="s">
        <v>311</v>
      </c>
      <c r="AP7" s="54" t="s">
        <v>88</v>
      </c>
      <c r="AQ7" t="s">
        <v>404</v>
      </c>
      <c r="AR7" s="40" t="s">
        <v>48</v>
      </c>
      <c r="AS7" s="54" t="s">
        <v>113</v>
      </c>
      <c r="AT7" s="138" t="s">
        <v>115</v>
      </c>
      <c r="AU7" s="56" t="s">
        <v>12</v>
      </c>
      <c r="AV7" s="146" t="s">
        <v>14</v>
      </c>
      <c r="AW7" s="56" t="s">
        <v>13</v>
      </c>
      <c r="AX7" s="146" t="s">
        <v>14</v>
      </c>
      <c r="AY7" s="53" t="s">
        <v>87</v>
      </c>
      <c r="AZ7" t="s">
        <v>228</v>
      </c>
      <c r="BA7" s="135" t="s">
        <v>14</v>
      </c>
      <c r="BB7" s="153" t="s">
        <v>14</v>
      </c>
    </row>
    <row r="8" spans="1:54" x14ac:dyDescent="0.25">
      <c r="A8" s="49" t="s">
        <v>250</v>
      </c>
      <c r="B8" s="40" t="s">
        <v>375</v>
      </c>
      <c r="C8" s="40" t="s">
        <v>375</v>
      </c>
      <c r="D8" s="40" t="s">
        <v>375</v>
      </c>
      <c r="E8" s="40" t="s">
        <v>375</v>
      </c>
      <c r="F8" s="40" t="s">
        <v>375</v>
      </c>
      <c r="G8" s="40" t="s">
        <v>375</v>
      </c>
      <c r="H8" s="40" t="s">
        <v>375</v>
      </c>
      <c r="I8" t="s">
        <v>376</v>
      </c>
      <c r="J8" t="s">
        <v>123</v>
      </c>
      <c r="K8" s="40" t="s">
        <v>239</v>
      </c>
      <c r="L8" s="135" t="s">
        <v>67</v>
      </c>
      <c r="M8" t="s">
        <v>161</v>
      </c>
      <c r="N8" s="40" t="s">
        <v>80</v>
      </c>
      <c r="O8" s="135" t="s">
        <v>5</v>
      </c>
      <c r="P8" t="s">
        <v>127</v>
      </c>
      <c r="Q8" s="135"/>
      <c r="R8" s="138"/>
      <c r="S8" s="40"/>
      <c r="T8" s="135" t="s">
        <v>6</v>
      </c>
      <c r="U8" s="153" t="s">
        <v>14</v>
      </c>
      <c r="V8" s="135" t="s">
        <v>2</v>
      </c>
      <c r="W8" s="138" t="s">
        <v>76</v>
      </c>
      <c r="X8" s="135" t="s">
        <v>37</v>
      </c>
      <c r="Y8" s="138" t="s">
        <v>226</v>
      </c>
      <c r="Z8" s="53" t="s">
        <v>307</v>
      </c>
      <c r="AA8" t="s">
        <v>42</v>
      </c>
      <c r="AB8" s="147" t="s">
        <v>397</v>
      </c>
      <c r="AC8" t="s">
        <v>405</v>
      </c>
      <c r="AD8" s="135" t="s">
        <v>7</v>
      </c>
      <c r="AE8" s="138" t="s">
        <v>265</v>
      </c>
      <c r="AF8" s="135" t="s">
        <v>8</v>
      </c>
      <c r="AG8" t="s">
        <v>92</v>
      </c>
      <c r="AH8" s="53" t="s">
        <v>85</v>
      </c>
      <c r="AI8" s="149" t="s">
        <v>14</v>
      </c>
      <c r="AJ8" s="135" t="s">
        <v>250</v>
      </c>
      <c r="AK8" t="s">
        <v>310</v>
      </c>
      <c r="AL8" s="135" t="s">
        <v>10</v>
      </c>
      <c r="AM8" s="146" t="s">
        <v>14</v>
      </c>
      <c r="AN8" s="135" t="s">
        <v>11</v>
      </c>
      <c r="AO8" t="s">
        <v>301</v>
      </c>
      <c r="AP8" s="54" t="s">
        <v>88</v>
      </c>
      <c r="AQ8" t="s">
        <v>406</v>
      </c>
      <c r="AR8" s="40" t="s">
        <v>48</v>
      </c>
      <c r="AS8" s="54" t="s">
        <v>113</v>
      </c>
      <c r="AT8" s="138" t="s">
        <v>116</v>
      </c>
      <c r="AU8" s="56" t="s">
        <v>12</v>
      </c>
      <c r="AV8" s="146" t="s">
        <v>14</v>
      </c>
      <c r="AW8" s="56" t="s">
        <v>13</v>
      </c>
      <c r="AX8" s="146" t="s">
        <v>14</v>
      </c>
      <c r="AY8" s="53" t="s">
        <v>87</v>
      </c>
      <c r="AZ8" t="s">
        <v>407</v>
      </c>
      <c r="BA8" s="135" t="s">
        <v>14</v>
      </c>
      <c r="BB8" s="153" t="s">
        <v>14</v>
      </c>
    </row>
    <row r="9" spans="1:54" x14ac:dyDescent="0.25">
      <c r="A9" s="49" t="s">
        <v>7</v>
      </c>
      <c r="B9" s="40" t="s">
        <v>48</v>
      </c>
      <c r="C9" s="40" t="s">
        <v>48</v>
      </c>
      <c r="D9" s="40" t="s">
        <v>48</v>
      </c>
      <c r="E9" s="40" t="s">
        <v>48</v>
      </c>
      <c r="F9" s="40" t="s">
        <v>48</v>
      </c>
      <c r="G9" s="40" t="s">
        <v>48</v>
      </c>
      <c r="H9" s="40" t="s">
        <v>48</v>
      </c>
      <c r="I9" t="s">
        <v>376</v>
      </c>
      <c r="J9" t="s">
        <v>144</v>
      </c>
      <c r="K9" s="40" t="s">
        <v>239</v>
      </c>
      <c r="L9" s="135" t="s">
        <v>67</v>
      </c>
      <c r="M9" t="s">
        <v>209</v>
      </c>
      <c r="N9" s="40" t="s">
        <v>80</v>
      </c>
      <c r="O9" s="135" t="s">
        <v>5</v>
      </c>
      <c r="P9" t="s">
        <v>128</v>
      </c>
      <c r="Q9" s="135"/>
      <c r="R9" s="138"/>
      <c r="S9" s="40"/>
      <c r="T9" s="135" t="s">
        <v>6</v>
      </c>
      <c r="U9" s="153" t="s">
        <v>14</v>
      </c>
      <c r="V9" s="135" t="s">
        <v>2</v>
      </c>
      <c r="W9" s="138" t="s">
        <v>78</v>
      </c>
      <c r="X9" s="135" t="s">
        <v>37</v>
      </c>
      <c r="Y9" s="138" t="s">
        <v>77</v>
      </c>
      <c r="Z9" s="53" t="s">
        <v>307</v>
      </c>
      <c r="AA9" t="s">
        <v>370</v>
      </c>
      <c r="AB9" s="147" t="s">
        <v>397</v>
      </c>
      <c r="AC9" t="s">
        <v>408</v>
      </c>
      <c r="AD9" s="135" t="s">
        <v>7</v>
      </c>
      <c r="AE9" s="138" t="s">
        <v>267</v>
      </c>
      <c r="AF9" s="135" t="s">
        <v>8</v>
      </c>
      <c r="AG9" t="s">
        <v>409</v>
      </c>
      <c r="AH9" s="53" t="s">
        <v>85</v>
      </c>
      <c r="AI9" s="149" t="s">
        <v>14</v>
      </c>
      <c r="AJ9" s="135" t="s">
        <v>250</v>
      </c>
      <c r="AK9" t="s">
        <v>252</v>
      </c>
      <c r="AL9" s="135" t="s">
        <v>10</v>
      </c>
      <c r="AM9" s="146" t="s">
        <v>14</v>
      </c>
      <c r="AN9" s="135" t="s">
        <v>11</v>
      </c>
      <c r="AO9" t="s">
        <v>268</v>
      </c>
      <c r="AP9" s="54" t="s">
        <v>88</v>
      </c>
      <c r="AQ9" t="s">
        <v>261</v>
      </c>
      <c r="AR9" s="40" t="s">
        <v>48</v>
      </c>
      <c r="AS9" s="54" t="s">
        <v>113</v>
      </c>
      <c r="AT9" s="138" t="s">
        <v>200</v>
      </c>
      <c r="AU9" s="56" t="s">
        <v>12</v>
      </c>
      <c r="AV9" s="146" t="s">
        <v>14</v>
      </c>
      <c r="AW9" s="56" t="s">
        <v>13</v>
      </c>
      <c r="AX9" s="146" t="s">
        <v>14</v>
      </c>
      <c r="AY9" s="53" t="s">
        <v>87</v>
      </c>
      <c r="AZ9" t="s">
        <v>410</v>
      </c>
      <c r="BA9" s="135" t="s">
        <v>14</v>
      </c>
      <c r="BB9" s="153" t="s">
        <v>14</v>
      </c>
    </row>
    <row r="10" spans="1:54" x14ac:dyDescent="0.25">
      <c r="A10" s="49"/>
      <c r="B10" s="40" t="s">
        <v>48</v>
      </c>
      <c r="C10" s="40" t="s">
        <v>48</v>
      </c>
      <c r="D10" s="40" t="s">
        <v>48</v>
      </c>
      <c r="E10" s="40" t="s">
        <v>48</v>
      </c>
      <c r="F10" s="40" t="s">
        <v>48</v>
      </c>
      <c r="G10" s="40" t="s">
        <v>48</v>
      </c>
      <c r="H10" s="40" t="s">
        <v>48</v>
      </c>
      <c r="I10" t="s">
        <v>376</v>
      </c>
      <c r="J10" t="s">
        <v>130</v>
      </c>
      <c r="K10" s="40" t="s">
        <v>239</v>
      </c>
      <c r="L10" s="135" t="s">
        <v>67</v>
      </c>
      <c r="M10" t="s">
        <v>284</v>
      </c>
      <c r="N10" s="40" t="s">
        <v>80</v>
      </c>
      <c r="O10" s="135" t="s">
        <v>5</v>
      </c>
      <c r="P10" t="s">
        <v>131</v>
      </c>
      <c r="Q10" s="135"/>
      <c r="R10" s="138"/>
      <c r="S10" s="40"/>
      <c r="T10" s="135" t="s">
        <v>6</v>
      </c>
      <c r="U10" s="153" t="s">
        <v>14</v>
      </c>
      <c r="V10" s="135" t="s">
        <v>2</v>
      </c>
      <c r="W10" s="138" t="s">
        <v>79</v>
      </c>
      <c r="X10" s="135" t="s">
        <v>37</v>
      </c>
      <c r="Y10" s="153" t="s">
        <v>14</v>
      </c>
      <c r="Z10" s="53" t="s">
        <v>307</v>
      </c>
      <c r="AA10" t="s">
        <v>411</v>
      </c>
      <c r="AB10" s="147" t="s">
        <v>397</v>
      </c>
      <c r="AC10" t="s">
        <v>361</v>
      </c>
      <c r="AD10" s="135" t="s">
        <v>7</v>
      </c>
      <c r="AE10" s="138" t="s">
        <v>269</v>
      </c>
      <c r="AF10" s="135" t="s">
        <v>8</v>
      </c>
      <c r="AG10" t="s">
        <v>412</v>
      </c>
      <c r="AH10" s="53" t="s">
        <v>85</v>
      </c>
      <c r="AI10" s="149" t="s">
        <v>14</v>
      </c>
      <c r="AJ10" s="135" t="s">
        <v>250</v>
      </c>
      <c r="AK10" t="s">
        <v>253</v>
      </c>
      <c r="AL10" s="135" t="s">
        <v>10</v>
      </c>
      <c r="AM10" s="146" t="s">
        <v>14</v>
      </c>
      <c r="AN10" s="135" t="s">
        <v>11</v>
      </c>
      <c r="AO10" t="s">
        <v>94</v>
      </c>
      <c r="AP10" s="54" t="s">
        <v>88</v>
      </c>
      <c r="AQ10" t="s">
        <v>413</v>
      </c>
      <c r="AR10" s="40" t="s">
        <v>48</v>
      </c>
      <c r="AS10" s="54" t="s">
        <v>113</v>
      </c>
      <c r="AT10" s="138" t="s">
        <v>117</v>
      </c>
      <c r="AU10" s="56" t="s">
        <v>12</v>
      </c>
      <c r="AV10" s="146" t="s">
        <v>14</v>
      </c>
      <c r="AW10" s="56" t="s">
        <v>13</v>
      </c>
      <c r="AX10" s="146" t="s">
        <v>14</v>
      </c>
      <c r="AY10" s="53" t="s">
        <v>87</v>
      </c>
      <c r="AZ10" t="s">
        <v>231</v>
      </c>
      <c r="BA10" s="135" t="s">
        <v>14</v>
      </c>
      <c r="BB10" s="153" t="s">
        <v>14</v>
      </c>
    </row>
    <row r="11" spans="1:54" x14ac:dyDescent="0.25">
      <c r="A11" s="49" t="s">
        <v>10</v>
      </c>
      <c r="B11" s="40" t="s">
        <v>48</v>
      </c>
      <c r="C11" s="40" t="s">
        <v>48</v>
      </c>
      <c r="D11" s="40" t="s">
        <v>48</v>
      </c>
      <c r="E11" s="40" t="s">
        <v>48</v>
      </c>
      <c r="F11" s="40" t="s">
        <v>48</v>
      </c>
      <c r="G11" s="40" t="s">
        <v>48</v>
      </c>
      <c r="H11" s="40" t="s">
        <v>48</v>
      </c>
      <c r="I11" t="s">
        <v>376</v>
      </c>
      <c r="J11" t="s">
        <v>379</v>
      </c>
      <c r="K11" s="40" t="s">
        <v>49</v>
      </c>
      <c r="L11" s="135" t="s">
        <v>67</v>
      </c>
      <c r="M11" t="s">
        <v>54</v>
      </c>
      <c r="N11" t="s">
        <v>70</v>
      </c>
      <c r="O11" s="135" t="s">
        <v>5</v>
      </c>
      <c r="P11" t="s">
        <v>134</v>
      </c>
      <c r="Q11" s="135"/>
      <c r="R11" s="138"/>
      <c r="S11" s="40"/>
      <c r="T11" s="135" t="s">
        <v>6</v>
      </c>
      <c r="U11" s="153" t="s">
        <v>14</v>
      </c>
      <c r="V11" s="135" t="s">
        <v>2</v>
      </c>
      <c r="W11" s="138" t="s">
        <v>9</v>
      </c>
      <c r="X11" s="135" t="s">
        <v>37</v>
      </c>
      <c r="Y11" s="153" t="s">
        <v>14</v>
      </c>
      <c r="Z11" s="53" t="s">
        <v>307</v>
      </c>
      <c r="AA11" t="s">
        <v>44</v>
      </c>
      <c r="AB11" s="147" t="s">
        <v>397</v>
      </c>
      <c r="AC11" s="149" t="s">
        <v>14</v>
      </c>
      <c r="AD11" s="135" t="s">
        <v>7</v>
      </c>
      <c r="AE11" s="138" t="s">
        <v>271</v>
      </c>
      <c r="AF11" s="135" t="s">
        <v>8</v>
      </c>
      <c r="AG11" t="s">
        <v>414</v>
      </c>
      <c r="AH11" s="53" t="s">
        <v>85</v>
      </c>
      <c r="AI11" s="149" t="s">
        <v>14</v>
      </c>
      <c r="AJ11" s="135" t="s">
        <v>250</v>
      </c>
      <c r="AK11" t="s">
        <v>312</v>
      </c>
      <c r="AL11" s="135" t="s">
        <v>10</v>
      </c>
      <c r="AM11" s="146" t="s">
        <v>14</v>
      </c>
      <c r="AN11" s="135" t="s">
        <v>11</v>
      </c>
      <c r="AO11" t="s">
        <v>371</v>
      </c>
      <c r="AP11" s="54" t="s">
        <v>88</v>
      </c>
      <c r="AQ11" t="s">
        <v>266</v>
      </c>
      <c r="AR11" s="40" t="s">
        <v>48</v>
      </c>
      <c r="AS11" s="54" t="s">
        <v>113</v>
      </c>
      <c r="AT11" s="138" t="s">
        <v>118</v>
      </c>
      <c r="AU11" s="56" t="s">
        <v>12</v>
      </c>
      <c r="AV11" s="146" t="s">
        <v>14</v>
      </c>
      <c r="AW11" s="56" t="s">
        <v>13</v>
      </c>
      <c r="AX11" s="146" t="s">
        <v>14</v>
      </c>
      <c r="AY11" s="53" t="s">
        <v>87</v>
      </c>
      <c r="AZ11" t="s">
        <v>234</v>
      </c>
      <c r="BA11" s="135" t="s">
        <v>14</v>
      </c>
      <c r="BB11" s="153" t="s">
        <v>14</v>
      </c>
    </row>
    <row r="12" spans="1:54" x14ac:dyDescent="0.25">
      <c r="A12" s="49" t="s">
        <v>376</v>
      </c>
      <c r="B12" s="40" t="e">
        <f>VLOOKUP(B2,$J$4:$K$67,2,FALSE)</f>
        <v>#N/A</v>
      </c>
      <c r="C12" s="40" t="e">
        <f t="shared" ref="C12:H12" si="1">VLOOKUP(C2,$J$4:$K$67,2,FALSE)</f>
        <v>#N/A</v>
      </c>
      <c r="D12" s="40" t="e">
        <f t="shared" si="1"/>
        <v>#N/A</v>
      </c>
      <c r="E12" s="40" t="e">
        <f t="shared" si="1"/>
        <v>#N/A</v>
      </c>
      <c r="F12" s="40" t="e">
        <f t="shared" si="1"/>
        <v>#N/A</v>
      </c>
      <c r="G12" s="40" t="e">
        <f t="shared" si="1"/>
        <v>#N/A</v>
      </c>
      <c r="H12" s="40" t="e">
        <f t="shared" si="1"/>
        <v>#N/A</v>
      </c>
      <c r="I12" t="s">
        <v>376</v>
      </c>
      <c r="J12" t="s">
        <v>380</v>
      </c>
      <c r="K12" s="40" t="s">
        <v>239</v>
      </c>
      <c r="L12" s="135" t="s">
        <v>67</v>
      </c>
      <c r="M12" t="s">
        <v>272</v>
      </c>
      <c r="N12" t="s">
        <v>70</v>
      </c>
      <c r="O12" s="135" t="s">
        <v>5</v>
      </c>
      <c r="P12" t="s">
        <v>345</v>
      </c>
      <c r="Q12" s="135"/>
      <c r="R12" s="138"/>
      <c r="S12" s="40"/>
      <c r="T12" s="135" t="s">
        <v>6</v>
      </c>
      <c r="U12" s="153" t="s">
        <v>14</v>
      </c>
      <c r="V12" s="135" t="s">
        <v>2</v>
      </c>
      <c r="W12" s="138" t="s">
        <v>81</v>
      </c>
      <c r="X12" s="135" t="s">
        <v>37</v>
      </c>
      <c r="Y12" s="153" t="s">
        <v>14</v>
      </c>
      <c r="Z12" s="53" t="s">
        <v>307</v>
      </c>
      <c r="AA12" t="s">
        <v>270</v>
      </c>
      <c r="AB12" s="147" t="s">
        <v>397</v>
      </c>
      <c r="AC12" s="149" t="s">
        <v>14</v>
      </c>
      <c r="AD12" s="135" t="s">
        <v>7</v>
      </c>
      <c r="AE12" s="138" t="s">
        <v>273</v>
      </c>
      <c r="AF12" s="135" t="s">
        <v>8</v>
      </c>
      <c r="AG12" t="s">
        <v>415</v>
      </c>
      <c r="AH12" s="53" t="s">
        <v>85</v>
      </c>
      <c r="AI12" s="149" t="s">
        <v>14</v>
      </c>
      <c r="AJ12" s="135" t="s">
        <v>250</v>
      </c>
      <c r="AK12" t="s">
        <v>254</v>
      </c>
      <c r="AL12" s="135" t="s">
        <v>10</v>
      </c>
      <c r="AM12" s="146" t="s">
        <v>14</v>
      </c>
      <c r="AN12" s="135" t="s">
        <v>11</v>
      </c>
      <c r="AO12" t="s">
        <v>119</v>
      </c>
      <c r="AP12" s="54" t="s">
        <v>88</v>
      </c>
      <c r="AQ12" t="s">
        <v>246</v>
      </c>
      <c r="AR12" s="40" t="s">
        <v>48</v>
      </c>
      <c r="AS12" s="54" t="s">
        <v>113</v>
      </c>
      <c r="AT12" s="151" t="s">
        <v>14</v>
      </c>
      <c r="AU12" s="56" t="s">
        <v>12</v>
      </c>
      <c r="AV12" s="146" t="s">
        <v>14</v>
      </c>
      <c r="AW12" s="56" t="s">
        <v>13</v>
      </c>
      <c r="AX12" s="146" t="s">
        <v>14</v>
      </c>
      <c r="AY12" s="53" t="s">
        <v>87</v>
      </c>
      <c r="AZ12" s="146" t="s">
        <v>14</v>
      </c>
      <c r="BA12" s="135" t="s">
        <v>14</v>
      </c>
      <c r="BB12" s="153" t="s">
        <v>14</v>
      </c>
    </row>
    <row r="13" spans="1:54" x14ac:dyDescent="0.25">
      <c r="A13" s="49" t="s">
        <v>8</v>
      </c>
      <c r="B13" s="40" t="s">
        <v>48</v>
      </c>
      <c r="C13" s="40" t="s">
        <v>48</v>
      </c>
      <c r="D13" s="40" t="s">
        <v>48</v>
      </c>
      <c r="E13" s="40" t="s">
        <v>48</v>
      </c>
      <c r="F13" s="40" t="s">
        <v>48</v>
      </c>
      <c r="G13" s="40" t="s">
        <v>48</v>
      </c>
      <c r="H13" s="40" t="s">
        <v>48</v>
      </c>
      <c r="I13" t="s">
        <v>376</v>
      </c>
      <c r="J13" t="s">
        <v>381</v>
      </c>
      <c r="K13" s="40" t="s">
        <v>239</v>
      </c>
      <c r="L13" s="135" t="s">
        <v>67</v>
      </c>
      <c r="M13" t="s">
        <v>202</v>
      </c>
      <c r="N13" s="40" t="s">
        <v>80</v>
      </c>
      <c r="O13" s="135" t="s">
        <v>5</v>
      </c>
      <c r="P13" t="s">
        <v>347</v>
      </c>
      <c r="Q13" s="135"/>
      <c r="R13" s="138"/>
      <c r="S13" s="40"/>
      <c r="T13" s="135" t="s">
        <v>6</v>
      </c>
      <c r="U13" s="153" t="s">
        <v>14</v>
      </c>
      <c r="V13" s="135" t="s">
        <v>2</v>
      </c>
      <c r="W13" s="138" t="s">
        <v>82</v>
      </c>
      <c r="X13" s="135" t="s">
        <v>37</v>
      </c>
      <c r="Y13" s="153" t="s">
        <v>14</v>
      </c>
      <c r="Z13" s="53" t="s">
        <v>307</v>
      </c>
      <c r="AA13" s="153" t="s">
        <v>14</v>
      </c>
      <c r="AB13" s="147" t="s">
        <v>397</v>
      </c>
      <c r="AC13" s="149" t="s">
        <v>14</v>
      </c>
      <c r="AD13" s="135" t="s">
        <v>7</v>
      </c>
      <c r="AE13" s="138" t="s">
        <v>274</v>
      </c>
      <c r="AF13" s="135" t="s">
        <v>8</v>
      </c>
      <c r="AG13" t="s">
        <v>416</v>
      </c>
      <c r="AH13" s="53" t="s">
        <v>85</v>
      </c>
      <c r="AI13" s="149" t="s">
        <v>14</v>
      </c>
      <c r="AJ13" s="135" t="s">
        <v>250</v>
      </c>
      <c r="AK13" t="s">
        <v>255</v>
      </c>
      <c r="AL13" s="135" t="s">
        <v>10</v>
      </c>
      <c r="AM13" s="146" t="s">
        <v>14</v>
      </c>
      <c r="AN13" s="135" t="s">
        <v>11</v>
      </c>
      <c r="AO13" s="149" t="s">
        <v>14</v>
      </c>
      <c r="AP13" s="54" t="s">
        <v>88</v>
      </c>
      <c r="AQ13" t="s">
        <v>417</v>
      </c>
      <c r="AR13" s="40" t="s">
        <v>48</v>
      </c>
      <c r="AS13" s="54" t="s">
        <v>113</v>
      </c>
      <c r="AT13" s="151" t="s">
        <v>14</v>
      </c>
      <c r="AU13" s="56" t="s">
        <v>12</v>
      </c>
      <c r="AV13" s="146" t="s">
        <v>14</v>
      </c>
      <c r="AW13" s="56" t="s">
        <v>13</v>
      </c>
      <c r="AX13" s="146" t="s">
        <v>14</v>
      </c>
      <c r="AY13" s="53" t="s">
        <v>87</v>
      </c>
      <c r="AZ13" s="146" t="s">
        <v>14</v>
      </c>
      <c r="BA13" s="135" t="s">
        <v>14</v>
      </c>
      <c r="BB13" s="153" t="s">
        <v>14</v>
      </c>
    </row>
    <row r="14" spans="1:54" x14ac:dyDescent="0.25">
      <c r="A14" s="49" t="s">
        <v>11</v>
      </c>
      <c r="B14" s="40" t="s">
        <v>48</v>
      </c>
      <c r="C14" s="40" t="s">
        <v>48</v>
      </c>
      <c r="D14" s="40" t="s">
        <v>48</v>
      </c>
      <c r="E14" s="40" t="s">
        <v>48</v>
      </c>
      <c r="F14" s="40" t="s">
        <v>48</v>
      </c>
      <c r="G14" s="40" t="s">
        <v>48</v>
      </c>
      <c r="H14" s="40" t="s">
        <v>48</v>
      </c>
      <c r="I14" t="s">
        <v>376</v>
      </c>
      <c r="J14" t="s">
        <v>382</v>
      </c>
      <c r="K14" s="40" t="s">
        <v>239</v>
      </c>
      <c r="L14" s="135" t="s">
        <v>67</v>
      </c>
      <c r="M14" t="s">
        <v>349</v>
      </c>
      <c r="N14" s="40" t="s">
        <v>80</v>
      </c>
      <c r="O14" s="135" t="s">
        <v>5</v>
      </c>
      <c r="P14" t="s">
        <v>418</v>
      </c>
      <c r="Q14" s="135"/>
      <c r="R14" s="138"/>
      <c r="S14" s="40"/>
      <c r="T14" s="135" t="s">
        <v>6</v>
      </c>
      <c r="U14" s="153" t="s">
        <v>14</v>
      </c>
      <c r="V14" s="135" t="s">
        <v>2</v>
      </c>
      <c r="W14" s="138" t="s">
        <v>83</v>
      </c>
      <c r="X14" s="135" t="s">
        <v>37</v>
      </c>
      <c r="Y14" s="153" t="s">
        <v>14</v>
      </c>
      <c r="Z14" s="53" t="s">
        <v>307</v>
      </c>
      <c r="AA14" s="153" t="s">
        <v>14</v>
      </c>
      <c r="AB14" s="147" t="s">
        <v>397</v>
      </c>
      <c r="AC14" s="149" t="s">
        <v>14</v>
      </c>
      <c r="AD14" s="135" t="s">
        <v>7</v>
      </c>
      <c r="AE14" s="138" t="s">
        <v>276</v>
      </c>
      <c r="AF14" s="135" t="s">
        <v>8</v>
      </c>
      <c r="AG14" t="s">
        <v>419</v>
      </c>
      <c r="AH14" s="53" t="s">
        <v>85</v>
      </c>
      <c r="AI14" s="149" t="s">
        <v>14</v>
      </c>
      <c r="AJ14" s="135" t="s">
        <v>250</v>
      </c>
      <c r="AK14" t="s">
        <v>313</v>
      </c>
      <c r="AL14" s="135" t="s">
        <v>10</v>
      </c>
      <c r="AM14" s="146" t="s">
        <v>14</v>
      </c>
      <c r="AN14" s="135" t="s">
        <v>11</v>
      </c>
      <c r="AO14" s="149" t="s">
        <v>14</v>
      </c>
      <c r="AP14" s="54" t="s">
        <v>88</v>
      </c>
      <c r="AQ14" t="s">
        <v>420</v>
      </c>
      <c r="AR14" s="40" t="s">
        <v>48</v>
      </c>
      <c r="AS14" s="54" t="s">
        <v>113</v>
      </c>
      <c r="AT14" s="151" t="s">
        <v>14</v>
      </c>
      <c r="AU14" s="56" t="s">
        <v>12</v>
      </c>
      <c r="AV14" s="146" t="s">
        <v>14</v>
      </c>
      <c r="AW14" s="56" t="s">
        <v>13</v>
      </c>
      <c r="AX14" s="146" t="s">
        <v>14</v>
      </c>
      <c r="AY14" s="53" t="s">
        <v>87</v>
      </c>
      <c r="AZ14" s="146" t="s">
        <v>14</v>
      </c>
      <c r="BA14" s="135" t="s">
        <v>14</v>
      </c>
      <c r="BB14" s="153" t="s">
        <v>14</v>
      </c>
    </row>
    <row r="15" spans="1:54" x14ac:dyDescent="0.25">
      <c r="A15" s="49" t="s">
        <v>38</v>
      </c>
      <c r="B15" s="40" t="s">
        <v>48</v>
      </c>
      <c r="C15" s="40" t="s">
        <v>48</v>
      </c>
      <c r="D15" s="40" t="s">
        <v>48</v>
      </c>
      <c r="E15" s="40" t="s">
        <v>48</v>
      </c>
      <c r="F15" s="40" t="s">
        <v>48</v>
      </c>
      <c r="G15" s="40" t="s">
        <v>48</v>
      </c>
      <c r="H15" s="40" t="s">
        <v>48</v>
      </c>
      <c r="I15" t="s">
        <v>376</v>
      </c>
      <c r="J15" t="s">
        <v>383</v>
      </c>
      <c r="K15" s="40" t="s">
        <v>239</v>
      </c>
      <c r="L15" s="135" t="s">
        <v>67</v>
      </c>
      <c r="M15" t="s">
        <v>275</v>
      </c>
      <c r="N15" s="40" t="s">
        <v>80</v>
      </c>
      <c r="O15" s="135" t="s">
        <v>5</v>
      </c>
      <c r="P15" t="s">
        <v>135</v>
      </c>
      <c r="Q15" s="135"/>
      <c r="R15" s="138"/>
      <c r="S15" s="40"/>
      <c r="T15" s="135" t="s">
        <v>6</v>
      </c>
      <c r="U15" s="153" t="s">
        <v>14</v>
      </c>
      <c r="V15" s="135" t="s">
        <v>2</v>
      </c>
      <c r="W15" s="153" t="s">
        <v>14</v>
      </c>
      <c r="X15" s="135" t="s">
        <v>37</v>
      </c>
      <c r="Y15" s="153" t="s">
        <v>14</v>
      </c>
      <c r="Z15" s="53" t="s">
        <v>307</v>
      </c>
      <c r="AA15" s="153" t="s">
        <v>14</v>
      </c>
      <c r="AB15" s="147" t="s">
        <v>397</v>
      </c>
      <c r="AC15" s="149" t="s">
        <v>14</v>
      </c>
      <c r="AD15" s="135" t="s">
        <v>7</v>
      </c>
      <c r="AE15" s="138" t="s">
        <v>277</v>
      </c>
      <c r="AF15" s="135" t="s">
        <v>8</v>
      </c>
      <c r="AG15" t="s">
        <v>340</v>
      </c>
      <c r="AH15" s="53" t="s">
        <v>85</v>
      </c>
      <c r="AI15" s="149" t="s">
        <v>14</v>
      </c>
      <c r="AJ15" s="135" t="s">
        <v>250</v>
      </c>
      <c r="AK15" t="s">
        <v>256</v>
      </c>
      <c r="AL15" s="135" t="s">
        <v>10</v>
      </c>
      <c r="AM15" s="146" t="s">
        <v>14</v>
      </c>
      <c r="AN15" s="135" t="s">
        <v>11</v>
      </c>
      <c r="AO15" s="149" t="s">
        <v>14</v>
      </c>
      <c r="AP15" s="54" t="s">
        <v>88</v>
      </c>
      <c r="AQ15" t="s">
        <v>199</v>
      </c>
      <c r="AR15" s="40" t="s">
        <v>48</v>
      </c>
      <c r="AS15" s="54" t="s">
        <v>113</v>
      </c>
      <c r="AT15" s="151" t="s">
        <v>14</v>
      </c>
      <c r="AU15" s="56" t="s">
        <v>12</v>
      </c>
      <c r="AV15" s="146" t="s">
        <v>14</v>
      </c>
      <c r="AW15" s="56" t="s">
        <v>13</v>
      </c>
      <c r="AX15" s="146" t="s">
        <v>14</v>
      </c>
      <c r="AY15" s="53" t="s">
        <v>87</v>
      </c>
      <c r="AZ15" s="146" t="s">
        <v>14</v>
      </c>
      <c r="BA15" s="135" t="s">
        <v>14</v>
      </c>
      <c r="BB15" s="153" t="s">
        <v>14</v>
      </c>
    </row>
    <row r="16" spans="1:54" x14ac:dyDescent="0.25">
      <c r="A16" s="49" t="s">
        <v>12</v>
      </c>
      <c r="B16" s="40" t="s">
        <v>48</v>
      </c>
      <c r="C16" s="40" t="s">
        <v>48</v>
      </c>
      <c r="D16" s="40" t="s">
        <v>48</v>
      </c>
      <c r="E16" s="40" t="s">
        <v>48</v>
      </c>
      <c r="F16" s="40" t="s">
        <v>48</v>
      </c>
      <c r="G16" s="40" t="s">
        <v>48</v>
      </c>
      <c r="H16" s="40" t="s">
        <v>48</v>
      </c>
      <c r="I16" t="s">
        <v>376</v>
      </c>
      <c r="J16" t="s">
        <v>384</v>
      </c>
      <c r="K16" s="40" t="s">
        <v>239</v>
      </c>
      <c r="L16" s="135" t="s">
        <v>67</v>
      </c>
      <c r="M16" t="s">
        <v>162</v>
      </c>
      <c r="N16" s="40" t="s">
        <v>80</v>
      </c>
      <c r="O16" s="135" t="s">
        <v>5</v>
      </c>
      <c r="P16" t="s">
        <v>137</v>
      </c>
      <c r="Q16" s="135"/>
      <c r="R16" s="138"/>
      <c r="S16" s="40"/>
      <c r="T16" s="135" t="s">
        <v>6</v>
      </c>
      <c r="U16" s="153" t="s">
        <v>14</v>
      </c>
      <c r="V16" s="135" t="s">
        <v>2</v>
      </c>
      <c r="W16" s="153" t="s">
        <v>14</v>
      </c>
      <c r="X16" s="135" t="s">
        <v>37</v>
      </c>
      <c r="Y16" s="153" t="s">
        <v>14</v>
      </c>
      <c r="Z16" s="53" t="s">
        <v>307</v>
      </c>
      <c r="AA16" s="153" t="s">
        <v>14</v>
      </c>
      <c r="AB16" s="147" t="s">
        <v>397</v>
      </c>
      <c r="AC16" s="149" t="s">
        <v>14</v>
      </c>
      <c r="AD16" s="135" t="s">
        <v>7</v>
      </c>
      <c r="AE16" s="153" t="s">
        <v>14</v>
      </c>
      <c r="AF16" s="135" t="s">
        <v>8</v>
      </c>
      <c r="AG16" t="s">
        <v>421</v>
      </c>
      <c r="AH16" s="53" t="s">
        <v>85</v>
      </c>
      <c r="AI16" s="149" t="s">
        <v>14</v>
      </c>
      <c r="AJ16" s="135" t="s">
        <v>250</v>
      </c>
      <c r="AK16" t="s">
        <v>257</v>
      </c>
      <c r="AL16" s="135" t="s">
        <v>10</v>
      </c>
      <c r="AM16" s="146" t="s">
        <v>14</v>
      </c>
      <c r="AN16" s="135" t="s">
        <v>11</v>
      </c>
      <c r="AO16" s="149" t="s">
        <v>14</v>
      </c>
      <c r="AP16" s="54" t="s">
        <v>88</v>
      </c>
      <c r="AQ16" t="s">
        <v>339</v>
      </c>
      <c r="AR16" s="40" t="s">
        <v>48</v>
      </c>
      <c r="AS16" s="54" t="s">
        <v>113</v>
      </c>
      <c r="AT16" s="151" t="s">
        <v>14</v>
      </c>
      <c r="AU16" s="56" t="s">
        <v>12</v>
      </c>
      <c r="AV16" s="146" t="s">
        <v>14</v>
      </c>
      <c r="AW16" s="56" t="s">
        <v>13</v>
      </c>
      <c r="AX16" s="146" t="s">
        <v>14</v>
      </c>
      <c r="AY16" s="53" t="s">
        <v>87</v>
      </c>
      <c r="AZ16" s="146" t="s">
        <v>14</v>
      </c>
      <c r="BA16" s="135" t="s">
        <v>14</v>
      </c>
      <c r="BB16" s="153" t="s">
        <v>14</v>
      </c>
    </row>
    <row r="17" spans="1:54" x14ac:dyDescent="0.25">
      <c r="A17" s="49" t="s">
        <v>13</v>
      </c>
      <c r="B17" s="40" t="s">
        <v>48</v>
      </c>
      <c r="C17" s="40" t="s">
        <v>48</v>
      </c>
      <c r="D17" s="40" t="s">
        <v>48</v>
      </c>
      <c r="E17" s="40" t="s">
        <v>48</v>
      </c>
      <c r="F17" s="40" t="s">
        <v>48</v>
      </c>
      <c r="G17" s="40" t="s">
        <v>48</v>
      </c>
      <c r="H17" s="40" t="s">
        <v>48</v>
      </c>
      <c r="I17" t="s">
        <v>376</v>
      </c>
      <c r="J17" t="s">
        <v>385</v>
      </c>
      <c r="K17" s="40" t="s">
        <v>239</v>
      </c>
      <c r="L17" s="135" t="s">
        <v>67</v>
      </c>
      <c r="M17" t="s">
        <v>55</v>
      </c>
      <c r="N17" s="40" t="s">
        <v>285</v>
      </c>
      <c r="O17" s="135" t="s">
        <v>5</v>
      </c>
      <c r="P17" t="s">
        <v>235</v>
      </c>
      <c r="Q17" s="135"/>
      <c r="R17" s="138"/>
      <c r="S17" s="40"/>
      <c r="T17" s="135" t="s">
        <v>6</v>
      </c>
      <c r="U17" s="153" t="s">
        <v>14</v>
      </c>
      <c r="V17" s="135" t="s">
        <v>2</v>
      </c>
      <c r="W17" s="153" t="s">
        <v>14</v>
      </c>
      <c r="X17" s="135" t="s">
        <v>37</v>
      </c>
      <c r="Y17" s="153" t="s">
        <v>14</v>
      </c>
      <c r="Z17" s="53" t="s">
        <v>307</v>
      </c>
      <c r="AA17" s="153" t="s">
        <v>14</v>
      </c>
      <c r="AB17" s="147" t="s">
        <v>397</v>
      </c>
      <c r="AC17" s="149" t="s">
        <v>14</v>
      </c>
      <c r="AD17" s="135" t="s">
        <v>7</v>
      </c>
      <c r="AE17" s="153" t="s">
        <v>14</v>
      </c>
      <c r="AF17" s="135" t="s">
        <v>8</v>
      </c>
      <c r="AG17" t="s">
        <v>422</v>
      </c>
      <c r="AH17" s="53" t="s">
        <v>85</v>
      </c>
      <c r="AI17" s="149" t="s">
        <v>14</v>
      </c>
      <c r="AJ17" s="135" t="s">
        <v>250</v>
      </c>
      <c r="AK17" t="s">
        <v>314</v>
      </c>
      <c r="AL17" s="135" t="s">
        <v>10</v>
      </c>
      <c r="AM17" s="146" t="s">
        <v>14</v>
      </c>
      <c r="AN17" s="135" t="s">
        <v>11</v>
      </c>
      <c r="AO17" s="149" t="s">
        <v>14</v>
      </c>
      <c r="AP17" s="54" t="s">
        <v>88</v>
      </c>
      <c r="AQ17" t="s">
        <v>346</v>
      </c>
      <c r="AR17" s="40" t="s">
        <v>48</v>
      </c>
      <c r="AS17" s="54" t="s">
        <v>113</v>
      </c>
      <c r="AT17" s="151" t="s">
        <v>14</v>
      </c>
      <c r="AU17" s="56" t="s">
        <v>12</v>
      </c>
      <c r="AV17" s="146" t="s">
        <v>14</v>
      </c>
      <c r="AW17" s="56" t="s">
        <v>13</v>
      </c>
      <c r="AX17" s="146" t="s">
        <v>14</v>
      </c>
      <c r="AY17" s="53" t="s">
        <v>87</v>
      </c>
      <c r="AZ17" s="146" t="s">
        <v>14</v>
      </c>
      <c r="BA17" s="135" t="s">
        <v>14</v>
      </c>
      <c r="BB17" s="153" t="s">
        <v>14</v>
      </c>
    </row>
    <row r="18" spans="1:54" x14ac:dyDescent="0.25">
      <c r="A18" s="49" t="s">
        <v>67</v>
      </c>
      <c r="B18" s="40" t="e">
        <f t="shared" ref="B18:H18" si="2">VLOOKUP(B2,$M$4:$N$67,2,FALSE)</f>
        <v>#N/A</v>
      </c>
      <c r="C18" s="40" t="e">
        <f t="shared" si="2"/>
        <v>#N/A</v>
      </c>
      <c r="D18" s="40" t="e">
        <f t="shared" si="2"/>
        <v>#N/A</v>
      </c>
      <c r="E18" s="40" t="e">
        <f t="shared" si="2"/>
        <v>#N/A</v>
      </c>
      <c r="F18" s="40" t="e">
        <f t="shared" si="2"/>
        <v>#N/A</v>
      </c>
      <c r="G18" s="40" t="e">
        <f t="shared" si="2"/>
        <v>#N/A</v>
      </c>
      <c r="H18" s="40" t="e">
        <f t="shared" si="2"/>
        <v>#N/A</v>
      </c>
      <c r="I18" t="s">
        <v>376</v>
      </c>
      <c r="J18" t="s">
        <v>423</v>
      </c>
      <c r="K18" s="40" t="s">
        <v>49</v>
      </c>
      <c r="L18" s="135" t="s">
        <v>67</v>
      </c>
      <c r="M18" t="s">
        <v>302</v>
      </c>
      <c r="N18" s="40" t="s">
        <v>80</v>
      </c>
      <c r="O18" s="135" t="s">
        <v>5</v>
      </c>
      <c r="P18" t="s">
        <v>236</v>
      </c>
      <c r="Q18" s="135"/>
      <c r="R18" s="138"/>
      <c r="S18" s="40"/>
      <c r="T18" s="135" t="s">
        <v>6</v>
      </c>
      <c r="U18" s="153" t="s">
        <v>14</v>
      </c>
      <c r="V18" s="135" t="s">
        <v>2</v>
      </c>
      <c r="W18" s="153" t="s">
        <v>14</v>
      </c>
      <c r="X18" s="135" t="s">
        <v>37</v>
      </c>
      <c r="Y18" s="153" t="s">
        <v>14</v>
      </c>
      <c r="Z18" s="53" t="s">
        <v>307</v>
      </c>
      <c r="AA18" s="153" t="s">
        <v>14</v>
      </c>
      <c r="AB18" s="147" t="s">
        <v>397</v>
      </c>
      <c r="AC18" s="149" t="s">
        <v>14</v>
      </c>
      <c r="AD18" s="135" t="s">
        <v>7</v>
      </c>
      <c r="AE18" s="153" t="s">
        <v>14</v>
      </c>
      <c r="AF18" s="135" t="s">
        <v>8</v>
      </c>
      <c r="AG18" t="s">
        <v>227</v>
      </c>
      <c r="AH18" s="53" t="s">
        <v>85</v>
      </c>
      <c r="AI18" s="149" t="s">
        <v>14</v>
      </c>
      <c r="AJ18" s="135" t="s">
        <v>250</v>
      </c>
      <c r="AK18" t="s">
        <v>315</v>
      </c>
      <c r="AL18" s="135" t="s">
        <v>10</v>
      </c>
      <c r="AM18" s="146" t="s">
        <v>14</v>
      </c>
      <c r="AN18" s="135" t="s">
        <v>11</v>
      </c>
      <c r="AO18" s="149" t="s">
        <v>14</v>
      </c>
      <c r="AP18" s="54" t="s">
        <v>88</v>
      </c>
      <c r="AQ18" t="s">
        <v>278</v>
      </c>
      <c r="AR18" s="40" t="s">
        <v>48</v>
      </c>
      <c r="AS18" s="54" t="s">
        <v>113</v>
      </c>
      <c r="AT18" s="151" t="s">
        <v>14</v>
      </c>
      <c r="AU18" s="56" t="s">
        <v>12</v>
      </c>
      <c r="AV18" s="146" t="s">
        <v>14</v>
      </c>
      <c r="AW18" s="56" t="s">
        <v>13</v>
      </c>
      <c r="AX18" s="146" t="s">
        <v>14</v>
      </c>
      <c r="AY18" s="53" t="s">
        <v>87</v>
      </c>
      <c r="AZ18" s="146" t="s">
        <v>14</v>
      </c>
      <c r="BA18" s="135" t="s">
        <v>14</v>
      </c>
      <c r="BB18" s="153" t="s">
        <v>14</v>
      </c>
    </row>
    <row r="19" spans="1:54" x14ac:dyDescent="0.25">
      <c r="A19" s="49" t="s">
        <v>2</v>
      </c>
      <c r="B19" s="40" t="s">
        <v>47</v>
      </c>
      <c r="C19" s="40" t="s">
        <v>47</v>
      </c>
      <c r="D19" s="40" t="s">
        <v>47</v>
      </c>
      <c r="E19" s="40" t="s">
        <v>47</v>
      </c>
      <c r="F19" s="40" t="s">
        <v>47</v>
      </c>
      <c r="G19" s="40" t="s">
        <v>47</v>
      </c>
      <c r="H19" s="40" t="s">
        <v>47</v>
      </c>
      <c r="I19" t="s">
        <v>376</v>
      </c>
      <c r="J19" t="s">
        <v>386</v>
      </c>
      <c r="K19" s="40" t="s">
        <v>49</v>
      </c>
      <c r="L19" s="135" t="s">
        <v>67</v>
      </c>
      <c r="M19" t="s">
        <v>56</v>
      </c>
      <c r="N19" t="s">
        <v>70</v>
      </c>
      <c r="O19" s="135" t="s">
        <v>5</v>
      </c>
      <c r="P19" t="s">
        <v>138</v>
      </c>
      <c r="Q19" s="135"/>
      <c r="R19" s="138"/>
      <c r="S19" s="40"/>
      <c r="T19" s="135" t="s">
        <v>6</v>
      </c>
      <c r="U19" s="153" t="s">
        <v>14</v>
      </c>
      <c r="V19" s="135" t="s">
        <v>2</v>
      </c>
      <c r="W19" s="153" t="s">
        <v>14</v>
      </c>
      <c r="X19" s="135" t="s">
        <v>37</v>
      </c>
      <c r="Y19" s="153" t="s">
        <v>14</v>
      </c>
      <c r="Z19" s="53" t="s">
        <v>307</v>
      </c>
      <c r="AA19" s="153" t="s">
        <v>14</v>
      </c>
      <c r="AB19" s="147" t="s">
        <v>397</v>
      </c>
      <c r="AC19" s="149" t="s">
        <v>14</v>
      </c>
      <c r="AD19" s="135" t="s">
        <v>7</v>
      </c>
      <c r="AE19" s="153" t="s">
        <v>14</v>
      </c>
      <c r="AF19" s="135" t="s">
        <v>8</v>
      </c>
      <c r="AG19" t="s">
        <v>424</v>
      </c>
      <c r="AH19" s="53" t="s">
        <v>85</v>
      </c>
      <c r="AI19" s="149" t="s">
        <v>14</v>
      </c>
      <c r="AJ19" s="135" t="s">
        <v>250</v>
      </c>
      <c r="AK19" t="s">
        <v>316</v>
      </c>
      <c r="AL19" s="135" t="s">
        <v>10</v>
      </c>
      <c r="AM19" s="146" t="s">
        <v>14</v>
      </c>
      <c r="AN19" s="135" t="s">
        <v>11</v>
      </c>
      <c r="AO19" s="149" t="s">
        <v>14</v>
      </c>
      <c r="AP19" s="54" t="s">
        <v>88</v>
      </c>
      <c r="AQ19" t="s">
        <v>425</v>
      </c>
      <c r="AR19" s="40" t="s">
        <v>48</v>
      </c>
      <c r="AS19" s="54" t="s">
        <v>113</v>
      </c>
      <c r="AT19" s="151" t="s">
        <v>14</v>
      </c>
      <c r="AU19" s="56" t="s">
        <v>12</v>
      </c>
      <c r="AV19" s="146" t="s">
        <v>14</v>
      </c>
      <c r="AW19" s="56" t="s">
        <v>13</v>
      </c>
      <c r="AX19" s="146" t="s">
        <v>14</v>
      </c>
      <c r="AY19" s="53" t="s">
        <v>87</v>
      </c>
      <c r="AZ19" s="146" t="s">
        <v>14</v>
      </c>
      <c r="BA19" s="135" t="s">
        <v>14</v>
      </c>
      <c r="BB19" s="153" t="s">
        <v>14</v>
      </c>
    </row>
    <row r="20" spans="1:54" x14ac:dyDescent="0.25">
      <c r="A20" s="49" t="s">
        <v>113</v>
      </c>
      <c r="B20" s="40" t="s">
        <v>68</v>
      </c>
      <c r="C20" s="40" t="s">
        <v>68</v>
      </c>
      <c r="D20" s="40" t="s">
        <v>68</v>
      </c>
      <c r="E20" s="40" t="s">
        <v>68</v>
      </c>
      <c r="F20" s="40" t="s">
        <v>68</v>
      </c>
      <c r="G20" s="40" t="s">
        <v>68</v>
      </c>
      <c r="H20" s="40" t="s">
        <v>68</v>
      </c>
      <c r="I20" t="s">
        <v>376</v>
      </c>
      <c r="J20" t="s">
        <v>136</v>
      </c>
      <c r="K20" s="40" t="s">
        <v>239</v>
      </c>
      <c r="L20" s="135" t="s">
        <v>67</v>
      </c>
      <c r="M20" t="s">
        <v>319</v>
      </c>
      <c r="N20" s="40" t="s">
        <v>80</v>
      </c>
      <c r="O20" s="135" t="s">
        <v>5</v>
      </c>
      <c r="P20" t="s">
        <v>350</v>
      </c>
      <c r="Q20" s="135"/>
      <c r="R20" s="138"/>
      <c r="S20" s="40"/>
      <c r="T20" s="135" t="s">
        <v>6</v>
      </c>
      <c r="U20" s="153" t="s">
        <v>14</v>
      </c>
      <c r="V20" s="135" t="s">
        <v>2</v>
      </c>
      <c r="W20" s="153" t="s">
        <v>14</v>
      </c>
      <c r="X20" s="135" t="s">
        <v>37</v>
      </c>
      <c r="Y20" s="153" t="s">
        <v>14</v>
      </c>
      <c r="Z20" s="53" t="s">
        <v>307</v>
      </c>
      <c r="AA20" s="153" t="s">
        <v>14</v>
      </c>
      <c r="AB20" s="147" t="s">
        <v>397</v>
      </c>
      <c r="AC20" s="149" t="s">
        <v>14</v>
      </c>
      <c r="AD20" s="135" t="s">
        <v>7</v>
      </c>
      <c r="AE20" s="153" t="s">
        <v>14</v>
      </c>
      <c r="AF20" s="135" t="s">
        <v>8</v>
      </c>
      <c r="AG20" t="s">
        <v>426</v>
      </c>
      <c r="AH20" s="53" t="s">
        <v>85</v>
      </c>
      <c r="AI20" s="149" t="s">
        <v>14</v>
      </c>
      <c r="AJ20" s="135" t="s">
        <v>250</v>
      </c>
      <c r="AK20" t="s">
        <v>317</v>
      </c>
      <c r="AL20" s="135" t="s">
        <v>10</v>
      </c>
      <c r="AM20" s="146" t="s">
        <v>14</v>
      </c>
      <c r="AN20" s="135" t="s">
        <v>11</v>
      </c>
      <c r="AO20" s="149" t="s">
        <v>14</v>
      </c>
      <c r="AP20" s="54" t="s">
        <v>88</v>
      </c>
      <c r="AQ20" t="s">
        <v>427</v>
      </c>
      <c r="AR20" s="40" t="s">
        <v>48</v>
      </c>
      <c r="AS20" s="54" t="s">
        <v>113</v>
      </c>
      <c r="AT20" s="151" t="s">
        <v>14</v>
      </c>
      <c r="AU20" s="56" t="s">
        <v>12</v>
      </c>
      <c r="AV20" s="146" t="s">
        <v>14</v>
      </c>
      <c r="AW20" s="56" t="s">
        <v>13</v>
      </c>
      <c r="AX20" s="146" t="s">
        <v>14</v>
      </c>
      <c r="AY20" s="53" t="s">
        <v>87</v>
      </c>
      <c r="AZ20" s="146" t="s">
        <v>14</v>
      </c>
      <c r="BA20" s="135" t="s">
        <v>14</v>
      </c>
      <c r="BB20" s="153" t="s">
        <v>14</v>
      </c>
    </row>
    <row r="21" spans="1:54" x14ac:dyDescent="0.25">
      <c r="A21" s="49" t="s">
        <v>87</v>
      </c>
      <c r="B21" s="40" t="s">
        <v>48</v>
      </c>
      <c r="C21" s="40" t="s">
        <v>48</v>
      </c>
      <c r="D21" s="40" t="s">
        <v>48</v>
      </c>
      <c r="E21" s="40" t="s">
        <v>48</v>
      </c>
      <c r="F21" s="40" t="s">
        <v>48</v>
      </c>
      <c r="G21" s="40" t="s">
        <v>48</v>
      </c>
      <c r="H21" s="40" t="s">
        <v>48</v>
      </c>
      <c r="I21" t="s">
        <v>376</v>
      </c>
      <c r="J21" t="s">
        <v>387</v>
      </c>
      <c r="K21" s="40" t="s">
        <v>49</v>
      </c>
      <c r="L21" s="135" t="s">
        <v>67</v>
      </c>
      <c r="M21" t="s">
        <v>57</v>
      </c>
      <c r="N21" s="40" t="s">
        <v>285</v>
      </c>
      <c r="O21" s="135" t="s">
        <v>5</v>
      </c>
      <c r="P21" t="s">
        <v>351</v>
      </c>
      <c r="Q21" s="135"/>
      <c r="R21" s="138"/>
      <c r="S21" s="40"/>
      <c r="T21" s="135" t="s">
        <v>6</v>
      </c>
      <c r="U21" s="153" t="s">
        <v>14</v>
      </c>
      <c r="V21" s="135" t="s">
        <v>2</v>
      </c>
      <c r="W21" s="153" t="s">
        <v>14</v>
      </c>
      <c r="X21" s="135" t="s">
        <v>37</v>
      </c>
      <c r="Y21" s="153" t="s">
        <v>14</v>
      </c>
      <c r="Z21" s="53" t="s">
        <v>307</v>
      </c>
      <c r="AA21" s="153" t="s">
        <v>14</v>
      </c>
      <c r="AB21" s="147" t="s">
        <v>397</v>
      </c>
      <c r="AC21" s="149" t="s">
        <v>14</v>
      </c>
      <c r="AD21" s="135" t="s">
        <v>7</v>
      </c>
      <c r="AE21" s="153" t="s">
        <v>14</v>
      </c>
      <c r="AF21" s="135" t="s">
        <v>8</v>
      </c>
      <c r="AG21" t="s">
        <v>428</v>
      </c>
      <c r="AH21" s="53" t="s">
        <v>85</v>
      </c>
      <c r="AI21" s="149" t="s">
        <v>14</v>
      </c>
      <c r="AJ21" s="135" t="s">
        <v>250</v>
      </c>
      <c r="AK21" t="s">
        <v>318</v>
      </c>
      <c r="AL21" s="135" t="s">
        <v>10</v>
      </c>
      <c r="AM21" s="146" t="s">
        <v>14</v>
      </c>
      <c r="AN21" s="135" t="s">
        <v>11</v>
      </c>
      <c r="AO21" s="149" t="s">
        <v>14</v>
      </c>
      <c r="AP21" s="54" t="s">
        <v>88</v>
      </c>
      <c r="AQ21" t="s">
        <v>163</v>
      </c>
      <c r="AR21" s="40" t="s">
        <v>48</v>
      </c>
      <c r="AS21" s="54" t="s">
        <v>113</v>
      </c>
      <c r="AT21" s="151" t="s">
        <v>14</v>
      </c>
      <c r="AU21" s="56" t="s">
        <v>12</v>
      </c>
      <c r="AV21" s="146" t="s">
        <v>14</v>
      </c>
      <c r="AW21" s="56" t="s">
        <v>13</v>
      </c>
      <c r="AX21" s="146" t="s">
        <v>14</v>
      </c>
      <c r="AY21" s="53" t="s">
        <v>87</v>
      </c>
      <c r="AZ21" s="146" t="s">
        <v>14</v>
      </c>
      <c r="BA21" s="135" t="s">
        <v>14</v>
      </c>
      <c r="BB21" s="153" t="s">
        <v>14</v>
      </c>
    </row>
    <row r="22" spans="1:54" x14ac:dyDescent="0.25">
      <c r="A22" s="49" t="s">
        <v>37</v>
      </c>
      <c r="B22" s="40" t="s">
        <v>48</v>
      </c>
      <c r="C22" s="40" t="s">
        <v>48</v>
      </c>
      <c r="D22" s="40" t="s">
        <v>48</v>
      </c>
      <c r="E22" s="40" t="s">
        <v>48</v>
      </c>
      <c r="F22" s="40" t="s">
        <v>48</v>
      </c>
      <c r="G22" s="40" t="s">
        <v>48</v>
      </c>
      <c r="H22" s="40" t="s">
        <v>48</v>
      </c>
      <c r="I22" t="s">
        <v>376</v>
      </c>
      <c r="J22" t="s">
        <v>388</v>
      </c>
      <c r="K22" s="40" t="s">
        <v>49</v>
      </c>
      <c r="L22" s="135" t="s">
        <v>67</v>
      </c>
      <c r="M22" t="s">
        <v>286</v>
      </c>
      <c r="N22" s="40" t="s">
        <v>285</v>
      </c>
      <c r="O22" s="135" t="s">
        <v>5</v>
      </c>
      <c r="P22" t="s">
        <v>141</v>
      </c>
      <c r="Q22" s="135"/>
      <c r="R22" s="138"/>
      <c r="S22" s="40"/>
      <c r="T22" s="135" t="s">
        <v>6</v>
      </c>
      <c r="U22" s="153" t="s">
        <v>14</v>
      </c>
      <c r="V22" s="135" t="s">
        <v>2</v>
      </c>
      <c r="W22" s="153" t="s">
        <v>14</v>
      </c>
      <c r="X22" s="135" t="s">
        <v>37</v>
      </c>
      <c r="Y22" s="153" t="s">
        <v>14</v>
      </c>
      <c r="Z22" s="53" t="s">
        <v>307</v>
      </c>
      <c r="AA22" s="153" t="s">
        <v>14</v>
      </c>
      <c r="AB22" s="147" t="s">
        <v>397</v>
      </c>
      <c r="AC22" s="149" t="s">
        <v>14</v>
      </c>
      <c r="AD22" s="135" t="s">
        <v>7</v>
      </c>
      <c r="AE22" s="153" t="s">
        <v>14</v>
      </c>
      <c r="AF22" s="135" t="s">
        <v>8</v>
      </c>
      <c r="AG22" t="s">
        <v>348</v>
      </c>
      <c r="AH22" s="53" t="s">
        <v>85</v>
      </c>
      <c r="AI22" s="149" t="s">
        <v>14</v>
      </c>
      <c r="AJ22" s="135" t="s">
        <v>250</v>
      </c>
      <c r="AK22" t="s">
        <v>320</v>
      </c>
      <c r="AL22" s="135" t="s">
        <v>10</v>
      </c>
      <c r="AM22" s="146" t="s">
        <v>14</v>
      </c>
      <c r="AN22" s="135" t="s">
        <v>11</v>
      </c>
      <c r="AO22" s="149" t="s">
        <v>14</v>
      </c>
      <c r="AP22" s="54" t="s">
        <v>88</v>
      </c>
      <c r="AQ22" t="s">
        <v>352</v>
      </c>
      <c r="AR22" s="40" t="s">
        <v>48</v>
      </c>
      <c r="AS22" s="54" t="s">
        <v>113</v>
      </c>
      <c r="AT22" s="151" t="s">
        <v>14</v>
      </c>
      <c r="AU22" s="56" t="s">
        <v>12</v>
      </c>
      <c r="AV22" s="146" t="s">
        <v>14</v>
      </c>
      <c r="AW22" s="56" t="s">
        <v>13</v>
      </c>
      <c r="AX22" s="146" t="s">
        <v>14</v>
      </c>
      <c r="AY22" s="53" t="s">
        <v>87</v>
      </c>
      <c r="AZ22" s="146" t="s">
        <v>14</v>
      </c>
      <c r="BA22" s="135" t="s">
        <v>14</v>
      </c>
      <c r="BB22" s="153" t="s">
        <v>14</v>
      </c>
    </row>
    <row r="23" spans="1:54" x14ac:dyDescent="0.25">
      <c r="I23" t="s">
        <v>376</v>
      </c>
      <c r="J23" t="s">
        <v>389</v>
      </c>
      <c r="K23" s="40" t="s">
        <v>49</v>
      </c>
      <c r="L23" s="135" t="s">
        <v>67</v>
      </c>
      <c r="M23" t="s">
        <v>145</v>
      </c>
      <c r="N23" t="s">
        <v>70</v>
      </c>
      <c r="O23" s="135" t="s">
        <v>5</v>
      </c>
      <c r="P23" t="s">
        <v>280</v>
      </c>
      <c r="Q23" s="135"/>
      <c r="R23" s="153"/>
      <c r="S23" s="153"/>
      <c r="T23" s="135" t="s">
        <v>6</v>
      </c>
      <c r="U23" s="153" t="s">
        <v>14</v>
      </c>
      <c r="V23" s="135" t="s">
        <v>2</v>
      </c>
      <c r="W23" s="153" t="s">
        <v>14</v>
      </c>
      <c r="X23" s="135" t="s">
        <v>37</v>
      </c>
      <c r="Y23" s="153" t="s">
        <v>14</v>
      </c>
      <c r="Z23" s="53" t="s">
        <v>307</v>
      </c>
      <c r="AA23" s="153" t="s">
        <v>14</v>
      </c>
      <c r="AB23" s="147" t="s">
        <v>397</v>
      </c>
      <c r="AC23" s="149" t="s">
        <v>14</v>
      </c>
      <c r="AD23" s="135" t="s">
        <v>7</v>
      </c>
      <c r="AE23" s="153" t="s">
        <v>14</v>
      </c>
      <c r="AF23" s="135" t="s">
        <v>8</v>
      </c>
      <c r="AG23" t="s">
        <v>230</v>
      </c>
      <c r="AH23" s="53" t="s">
        <v>85</v>
      </c>
      <c r="AI23" s="149" t="s">
        <v>14</v>
      </c>
      <c r="AJ23" s="135" t="s">
        <v>250</v>
      </c>
      <c r="AK23" t="s">
        <v>258</v>
      </c>
      <c r="AL23" s="135" t="s">
        <v>10</v>
      </c>
      <c r="AM23" s="146" t="s">
        <v>14</v>
      </c>
      <c r="AN23" s="135" t="s">
        <v>11</v>
      </c>
      <c r="AO23" s="149" t="s">
        <v>14</v>
      </c>
      <c r="AP23" s="54" t="s">
        <v>88</v>
      </c>
      <c r="AQ23" t="s">
        <v>201</v>
      </c>
      <c r="AR23" s="40" t="s">
        <v>48</v>
      </c>
      <c r="AS23" s="54" t="s">
        <v>113</v>
      </c>
      <c r="AT23" s="151" t="s">
        <v>14</v>
      </c>
      <c r="AU23" s="56" t="s">
        <v>12</v>
      </c>
      <c r="AV23" s="146" t="s">
        <v>14</v>
      </c>
      <c r="AW23" s="56" t="s">
        <v>13</v>
      </c>
      <c r="AX23" s="146" t="s">
        <v>14</v>
      </c>
      <c r="AY23" s="53" t="s">
        <v>87</v>
      </c>
      <c r="AZ23" s="146" t="s">
        <v>14</v>
      </c>
      <c r="BA23" s="135" t="s">
        <v>14</v>
      </c>
      <c r="BB23" s="153" t="s">
        <v>14</v>
      </c>
    </row>
    <row r="24" spans="1:54" x14ac:dyDescent="0.25">
      <c r="B24" s="59">
        <f t="shared" ref="B24:B55" si="3">IF($B$1=I4,J4,IF($B$1=L4,M4,IF($B$1=O4,P4,IF($B$1=Q4,R4,IF($B$1=T4,U4,IF($B$1=V4,W4,IF($B$1=X4,Y4,IF($B$1=Z4,AA4,IF($B$1=AB4,AC4,IF($B$1=AD4,AE4,IF($B$1=AF4,AG4,IF($B$1=AH4,AI4,IF($B$1=AJ4,AK4,IF($B$1=AL4,AM4,IF($B$1=AN4,AO4,IF($B$1=AP4,AQ4,IF($B$1=AR4,AS4,IF($B$1=AX4,AY4,IF($B$1=AZ4,BA4)))))))))))))))))))</f>
        <v>0</v>
      </c>
      <c r="C24" s="145">
        <f t="shared" ref="C24:C55" si="4">IF($C$1=I4,J4,IF($C$1=L4,M4,IF($C$1=O4,P4,IF($C$1=Q4,R4,IF($C$1=T4,U4,IF($C$1=V4,W4,IF($C$1=X4,Y4,IF($C$1=Z4,AA4,IF($C$1=AB4,AC4,IF($C$1=AD4,AE4,IF($C$1=AF4,AG4,IF($C$1=AH4,AI4,IF($C$1=AJ4,AK4,IF($C$1=AL4,AM4,IF($C$1=AN4,AO4,IF($C$1=AP4,AQ4,IF($C$1=AR4,AS4,IF($C$1=AX4,AY4,IF($C$1=AZ4,BA4)))))))))))))))))))</f>
        <v>0</v>
      </c>
      <c r="D24" s="128">
        <f t="shared" ref="D24:D55" si="5">IF($D$1=I4,J4,IF($D$1=L4,M4,IF($D$1=O4,P4,IF($D$1=Q4,R4,IF($D$1=T4,U4,IF($D$1=V4,W4,IF($D$1=X4,Y4,IF($D$1=Z4,AA4,IF($D$1=AB4,AC4,IF($D$1=AD4,AE4,IF($D$1=AF4,AG4,IF($D$1=AH4,AI4,IF($D$1=AJ4,AK4,IF($D$1=AL4,AM4,IF($D$1=AN4,AO4,IF($D$1=AP4,AQ4,IF($D$1=AR4,AS4,IF($D$1=AX4,AY4,IF($D$1=BA4,BB4)))))))))))))))))))</f>
        <v>0</v>
      </c>
      <c r="E24" s="48">
        <f t="shared" ref="E24:E55" si="6">IF($E$1=I4,J4,IF($E$1=L4,M4,IF($E$1=O4,P4,IF($E$1=Q4,R4,IF($E$1=T4,U4,IF($E$1=V4,W4,IF($E$1=X4,Y4,IF($E$1=Z4,AA4,IF($E$1=AB4,AC4,IF($E$1=AD4,AE4,IF($E$1=AF4,AG4,IF($E$1=AH4,AI4,IF($E$1=AJ4,AK4,IF($E$1=AL4,AM4,IF($E$1=AN4,AO4,IF($E$1=AP4,AQ4,IF($E$1=AR4,AS4,IF($E$1=AX4,AY4,IF($E$1=AZ4,BA4)))))))))))))))))))</f>
        <v>0</v>
      </c>
      <c r="F24" s="58">
        <f t="shared" ref="F24:F55" si="7">IF($F$1=I4,J4,IF($F$1=L4,M4,IF($F$1=O4,P4,IF($F$1=Q4,R4,IF($F$1=T4,U4,IF($F$1=V4,W4,IF($F$1=X4,Y4,IF($F$1=Z4,AA4,IF($F$1=AB4,AC4,IF($F$1=AD4,AE4,IF($F$1=AF4,AG4,IF($F$1=AH4,AI4,IF($F$1=AJ4,AK4,IF($F$1=AL4,AM4,IF($F$1=AN4,AO4,IF($F$1=AP4,AQ4,IF($F$1=AR4,AS4,IF($F$1=AX4,AY4,IF($F$1=AZ4,BA4)))))))))))))))))))</f>
        <v>0</v>
      </c>
      <c r="G24" s="127">
        <f t="shared" ref="G24:G55" si="8">IF($G$1=I4,J4,IF($G$1=L4,M4,IF($G$1=O4,P4,IF($G$1=Q4,R4,IF($G$1=T4,U4,IF($G$1=V4,W4,IF($G$1=X4,Y4,IF($G$1=Z4,AA4,IF($G$1=AB4,AC4,IF($G$1=AD4,AE4,IF($G$1=AF4,AG4,IF($G$1=AH4,AI4,IF($G$1=AJ4,AK4,IF($G$1=AL4,AM4,IF($G$1=AN4,AO4,IF($G$1=AP4,AQ4,IF($G$1=AR4,AS4,IF($G$1=AX4,AY4,IF($G$1=BA4,BB4)))))))))))))))))))</f>
        <v>0</v>
      </c>
      <c r="H24" s="57">
        <f t="shared" ref="H24:H55" si="9">IF($H$1=I4,J4,IF($H$1=L4,M4,IF($H$1=O4,P4,IF($H$1=Q4,R4,IF($H$1=T4,U4,IF($H$1=V4,W4,IF($H$1=X4,Y4,IF($H$1=Z4,AA4,IF($H$1=AB4,AC4,IF($H$1=AD4,AE4,IF($H$1=AF4,AG4,IF($H$1=AH4,AI4,IF($H$1=AJ4,AK4,IF($H$1=AL4,AM4,IF($H$1=AN4,AO4,IF($H$1=AP4,AQ4,IF($H$1=AR4,AS4,IF($H$1=AX4,AY4,IF($H$1=AZ4,BA4)))))))))))))))))))</f>
        <v>0</v>
      </c>
      <c r="I24" t="s">
        <v>376</v>
      </c>
      <c r="J24" t="s">
        <v>429</v>
      </c>
      <c r="K24" s="40" t="s">
        <v>49</v>
      </c>
      <c r="L24" s="135" t="s">
        <v>67</v>
      </c>
      <c r="M24" t="s">
        <v>84</v>
      </c>
      <c r="N24" s="40" t="s">
        <v>285</v>
      </c>
      <c r="O24" s="135" t="s">
        <v>5</v>
      </c>
      <c r="P24" t="s">
        <v>206</v>
      </c>
      <c r="Q24" s="135"/>
      <c r="R24" s="153"/>
      <c r="S24" s="153"/>
      <c r="T24" s="135" t="s">
        <v>6</v>
      </c>
      <c r="U24" s="153" t="s">
        <v>14</v>
      </c>
      <c r="V24" s="135" t="s">
        <v>2</v>
      </c>
      <c r="W24" s="153" t="s">
        <v>14</v>
      </c>
      <c r="X24" s="135" t="s">
        <v>37</v>
      </c>
      <c r="Y24" s="153" t="s">
        <v>14</v>
      </c>
      <c r="Z24" s="53" t="s">
        <v>307</v>
      </c>
      <c r="AA24" s="153" t="s">
        <v>14</v>
      </c>
      <c r="AB24" s="147" t="s">
        <v>397</v>
      </c>
      <c r="AC24" s="149" t="s">
        <v>14</v>
      </c>
      <c r="AD24" s="135" t="s">
        <v>7</v>
      </c>
      <c r="AE24" s="153" t="s">
        <v>14</v>
      </c>
      <c r="AF24" s="135" t="s">
        <v>8</v>
      </c>
      <c r="AG24" t="s">
        <v>232</v>
      </c>
      <c r="AH24" s="53" t="s">
        <v>85</v>
      </c>
      <c r="AI24" s="149" t="s">
        <v>14</v>
      </c>
      <c r="AJ24" s="135" t="s">
        <v>250</v>
      </c>
      <c r="AK24" t="s">
        <v>322</v>
      </c>
      <c r="AL24" s="135" t="s">
        <v>10</v>
      </c>
      <c r="AM24" s="146" t="s">
        <v>14</v>
      </c>
      <c r="AN24" s="135" t="s">
        <v>11</v>
      </c>
      <c r="AO24" s="149" t="s">
        <v>14</v>
      </c>
      <c r="AP24" s="54" t="s">
        <v>88</v>
      </c>
      <c r="AQ24" t="s">
        <v>372</v>
      </c>
      <c r="AR24" s="40" t="s">
        <v>48</v>
      </c>
      <c r="AS24" s="54" t="s">
        <v>113</v>
      </c>
      <c r="AT24" s="151" t="s">
        <v>14</v>
      </c>
      <c r="AU24" s="56" t="s">
        <v>12</v>
      </c>
      <c r="AV24" s="146" t="s">
        <v>14</v>
      </c>
      <c r="AW24" s="56" t="s">
        <v>13</v>
      </c>
      <c r="AX24" s="146" t="s">
        <v>14</v>
      </c>
      <c r="AY24" s="53" t="s">
        <v>87</v>
      </c>
      <c r="AZ24" s="146" t="s">
        <v>14</v>
      </c>
      <c r="BA24" s="135" t="s">
        <v>14</v>
      </c>
      <c r="BB24" s="153" t="s">
        <v>14</v>
      </c>
    </row>
    <row r="25" spans="1:54" x14ac:dyDescent="0.25">
      <c r="B25" s="59">
        <f t="shared" si="3"/>
        <v>0</v>
      </c>
      <c r="C25" s="145">
        <f t="shared" si="4"/>
        <v>0</v>
      </c>
      <c r="D25" s="128">
        <f t="shared" si="5"/>
        <v>0</v>
      </c>
      <c r="E25" s="48">
        <f t="shared" si="6"/>
        <v>0</v>
      </c>
      <c r="F25" s="58">
        <f t="shared" si="7"/>
        <v>0</v>
      </c>
      <c r="G25" s="127">
        <f t="shared" si="8"/>
        <v>0</v>
      </c>
      <c r="H25" s="57">
        <f t="shared" si="9"/>
        <v>0</v>
      </c>
      <c r="I25" t="s">
        <v>376</v>
      </c>
      <c r="J25" t="s">
        <v>390</v>
      </c>
      <c r="K25" s="40" t="s">
        <v>49</v>
      </c>
      <c r="L25" s="135" t="s">
        <v>67</v>
      </c>
      <c r="M25" t="s">
        <v>324</v>
      </c>
      <c r="N25" t="s">
        <v>70</v>
      </c>
      <c r="O25" s="135" t="s">
        <v>5</v>
      </c>
      <c r="P25" t="s">
        <v>281</v>
      </c>
      <c r="Q25" s="135"/>
      <c r="R25" s="153"/>
      <c r="S25" s="153"/>
      <c r="T25" s="135" t="s">
        <v>6</v>
      </c>
      <c r="U25" s="153" t="s">
        <v>14</v>
      </c>
      <c r="V25" s="135" t="s">
        <v>2</v>
      </c>
      <c r="W25" s="153" t="s">
        <v>14</v>
      </c>
      <c r="X25" s="135" t="s">
        <v>37</v>
      </c>
      <c r="Y25" s="153" t="s">
        <v>14</v>
      </c>
      <c r="Z25" s="53" t="s">
        <v>307</v>
      </c>
      <c r="AA25" s="153" t="s">
        <v>14</v>
      </c>
      <c r="AB25" s="147" t="s">
        <v>397</v>
      </c>
      <c r="AC25" s="149" t="s">
        <v>14</v>
      </c>
      <c r="AD25" s="135" t="s">
        <v>7</v>
      </c>
      <c r="AE25" s="153" t="s">
        <v>14</v>
      </c>
      <c r="AF25" s="135" t="s">
        <v>8</v>
      </c>
      <c r="AG25" t="s">
        <v>233</v>
      </c>
      <c r="AH25" s="53" t="s">
        <v>85</v>
      </c>
      <c r="AI25" s="149" t="s">
        <v>14</v>
      </c>
      <c r="AJ25" s="135" t="s">
        <v>250</v>
      </c>
      <c r="AK25" t="s">
        <v>323</v>
      </c>
      <c r="AL25" s="135" t="s">
        <v>10</v>
      </c>
      <c r="AM25" s="146" t="s">
        <v>14</v>
      </c>
      <c r="AN25" s="135" t="s">
        <v>11</v>
      </c>
      <c r="AO25" s="149" t="s">
        <v>14</v>
      </c>
      <c r="AP25" s="54" t="s">
        <v>88</v>
      </c>
      <c r="AQ25" t="s">
        <v>203</v>
      </c>
      <c r="AR25" s="40" t="s">
        <v>48</v>
      </c>
      <c r="AS25" s="54" t="s">
        <v>113</v>
      </c>
      <c r="AT25" s="151" t="s">
        <v>14</v>
      </c>
      <c r="AU25" s="56" t="s">
        <v>12</v>
      </c>
      <c r="AV25" s="146" t="s">
        <v>14</v>
      </c>
      <c r="AW25" s="56" t="s">
        <v>13</v>
      </c>
      <c r="AX25" s="146" t="s">
        <v>14</v>
      </c>
      <c r="AY25" s="53" t="s">
        <v>87</v>
      </c>
      <c r="AZ25" s="146" t="s">
        <v>14</v>
      </c>
      <c r="BA25" s="135" t="s">
        <v>14</v>
      </c>
      <c r="BB25" s="153" t="s">
        <v>14</v>
      </c>
    </row>
    <row r="26" spans="1:54" x14ac:dyDescent="0.25">
      <c r="B26" s="59">
        <f t="shared" si="3"/>
        <v>0</v>
      </c>
      <c r="C26" s="145">
        <f t="shared" si="4"/>
        <v>0</v>
      </c>
      <c r="D26" s="128">
        <f t="shared" si="5"/>
        <v>0</v>
      </c>
      <c r="E26" s="48">
        <f t="shared" si="6"/>
        <v>0</v>
      </c>
      <c r="F26" s="58">
        <f t="shared" si="7"/>
        <v>0</v>
      </c>
      <c r="G26" s="127">
        <f t="shared" si="8"/>
        <v>0</v>
      </c>
      <c r="H26" s="57">
        <f t="shared" si="9"/>
        <v>0</v>
      </c>
      <c r="I26" t="s">
        <v>376</v>
      </c>
      <c r="J26" t="s">
        <v>146</v>
      </c>
      <c r="K26" s="40" t="s">
        <v>239</v>
      </c>
      <c r="L26" s="135" t="s">
        <v>67</v>
      </c>
      <c r="M26" t="s">
        <v>58</v>
      </c>
      <c r="N26" t="s">
        <v>70</v>
      </c>
      <c r="O26" s="135" t="s">
        <v>5</v>
      </c>
      <c r="P26" t="s">
        <v>282</v>
      </c>
      <c r="Q26" s="135"/>
      <c r="R26" s="153"/>
      <c r="S26" s="153"/>
      <c r="T26" s="135" t="s">
        <v>6</v>
      </c>
      <c r="U26" s="153" t="s">
        <v>14</v>
      </c>
      <c r="V26" s="135" t="s">
        <v>2</v>
      </c>
      <c r="W26" s="153" t="s">
        <v>14</v>
      </c>
      <c r="X26" s="135" t="s">
        <v>37</v>
      </c>
      <c r="Y26" s="153" t="s">
        <v>14</v>
      </c>
      <c r="Z26" s="53" t="s">
        <v>307</v>
      </c>
      <c r="AA26" s="153" t="s">
        <v>14</v>
      </c>
      <c r="AB26" s="147" t="s">
        <v>397</v>
      </c>
      <c r="AC26" s="149" t="s">
        <v>14</v>
      </c>
      <c r="AD26" s="135" t="s">
        <v>7</v>
      </c>
      <c r="AE26" s="153" t="s">
        <v>14</v>
      </c>
      <c r="AF26" s="135" t="s">
        <v>8</v>
      </c>
      <c r="AG26" t="s">
        <v>430</v>
      </c>
      <c r="AH26" s="53" t="s">
        <v>85</v>
      </c>
      <c r="AI26" s="149" t="s">
        <v>14</v>
      </c>
      <c r="AJ26" s="135" t="s">
        <v>250</v>
      </c>
      <c r="AK26" t="s">
        <v>325</v>
      </c>
      <c r="AL26" s="135" t="s">
        <v>10</v>
      </c>
      <c r="AM26" s="146" t="s">
        <v>14</v>
      </c>
      <c r="AN26" s="135" t="s">
        <v>11</v>
      </c>
      <c r="AO26" s="149" t="s">
        <v>14</v>
      </c>
      <c r="AP26" s="54" t="s">
        <v>88</v>
      </c>
      <c r="AQ26" t="s">
        <v>204</v>
      </c>
      <c r="AR26" s="40" t="s">
        <v>48</v>
      </c>
      <c r="AS26" s="54" t="s">
        <v>113</v>
      </c>
      <c r="AT26" s="151" t="s">
        <v>14</v>
      </c>
      <c r="AU26" s="56" t="s">
        <v>12</v>
      </c>
      <c r="AV26" s="146" t="s">
        <v>14</v>
      </c>
      <c r="AW26" s="56" t="s">
        <v>13</v>
      </c>
      <c r="AX26" s="146" t="s">
        <v>14</v>
      </c>
      <c r="AY26" s="53" t="s">
        <v>87</v>
      </c>
      <c r="AZ26" s="146" t="s">
        <v>14</v>
      </c>
      <c r="BA26" s="135" t="s">
        <v>14</v>
      </c>
      <c r="BB26" s="153" t="s">
        <v>14</v>
      </c>
    </row>
    <row r="27" spans="1:54" x14ac:dyDescent="0.25">
      <c r="B27" s="59">
        <f t="shared" si="3"/>
        <v>0</v>
      </c>
      <c r="C27" s="145">
        <f t="shared" si="4"/>
        <v>0</v>
      </c>
      <c r="D27" s="128">
        <f t="shared" si="5"/>
        <v>0</v>
      </c>
      <c r="E27" s="48">
        <f t="shared" si="6"/>
        <v>0</v>
      </c>
      <c r="F27" s="58">
        <f t="shared" si="7"/>
        <v>0</v>
      </c>
      <c r="G27" s="127">
        <f t="shared" si="8"/>
        <v>0</v>
      </c>
      <c r="H27" s="57">
        <f t="shared" si="9"/>
        <v>0</v>
      </c>
      <c r="I27" t="s">
        <v>376</v>
      </c>
      <c r="J27" t="s">
        <v>391</v>
      </c>
      <c r="K27" s="40" t="s">
        <v>239</v>
      </c>
      <c r="L27" s="135" t="s">
        <v>67</v>
      </c>
      <c r="M27" t="s">
        <v>139</v>
      </c>
      <c r="N27" s="40" t="s">
        <v>80</v>
      </c>
      <c r="O27" s="135" t="s">
        <v>5</v>
      </c>
      <c r="P27" t="s">
        <v>208</v>
      </c>
      <c r="Q27" s="135"/>
      <c r="R27" s="153"/>
      <c r="S27" s="153"/>
      <c r="T27" s="135" t="s">
        <v>6</v>
      </c>
      <c r="U27" s="153" t="s">
        <v>14</v>
      </c>
      <c r="V27" s="135" t="s">
        <v>2</v>
      </c>
      <c r="W27" s="153" t="s">
        <v>14</v>
      </c>
      <c r="X27" s="135" t="s">
        <v>37</v>
      </c>
      <c r="Y27" s="153" t="s">
        <v>14</v>
      </c>
      <c r="Z27" s="53" t="s">
        <v>307</v>
      </c>
      <c r="AA27" s="153" t="s">
        <v>14</v>
      </c>
      <c r="AB27" s="147" t="s">
        <v>397</v>
      </c>
      <c r="AC27" s="149" t="s">
        <v>14</v>
      </c>
      <c r="AD27" s="135" t="s">
        <v>7</v>
      </c>
      <c r="AE27" s="153" t="s">
        <v>14</v>
      </c>
      <c r="AF27" s="135" t="s">
        <v>8</v>
      </c>
      <c r="AG27" t="s">
        <v>431</v>
      </c>
      <c r="AH27" s="53" t="s">
        <v>85</v>
      </c>
      <c r="AI27" s="149" t="s">
        <v>14</v>
      </c>
      <c r="AJ27" s="135" t="s">
        <v>250</v>
      </c>
      <c r="AK27" s="137" t="s">
        <v>14</v>
      </c>
      <c r="AL27" s="135" t="s">
        <v>10</v>
      </c>
      <c r="AM27" s="146" t="s">
        <v>14</v>
      </c>
      <c r="AN27" s="135" t="s">
        <v>11</v>
      </c>
      <c r="AO27" s="149" t="s">
        <v>14</v>
      </c>
      <c r="AP27" s="54" t="s">
        <v>88</v>
      </c>
      <c r="AQ27" t="s">
        <v>354</v>
      </c>
      <c r="AR27" s="40" t="s">
        <v>48</v>
      </c>
      <c r="AS27" s="54" t="s">
        <v>113</v>
      </c>
      <c r="AT27" s="151" t="s">
        <v>14</v>
      </c>
      <c r="AU27" s="56" t="s">
        <v>12</v>
      </c>
      <c r="AV27" s="146" t="s">
        <v>14</v>
      </c>
      <c r="AW27" s="56" t="s">
        <v>13</v>
      </c>
      <c r="AX27" s="146" t="s">
        <v>14</v>
      </c>
      <c r="AY27" s="53" t="s">
        <v>87</v>
      </c>
      <c r="AZ27" s="146" t="s">
        <v>14</v>
      </c>
      <c r="BA27" s="135" t="s">
        <v>14</v>
      </c>
      <c r="BB27" s="153" t="s">
        <v>14</v>
      </c>
    </row>
    <row r="28" spans="1:54" x14ac:dyDescent="0.25">
      <c r="B28" s="59">
        <f t="shared" si="3"/>
        <v>0</v>
      </c>
      <c r="C28" s="145">
        <f t="shared" si="4"/>
        <v>0</v>
      </c>
      <c r="D28" s="128">
        <f t="shared" si="5"/>
        <v>0</v>
      </c>
      <c r="E28" s="48">
        <f t="shared" si="6"/>
        <v>0</v>
      </c>
      <c r="F28" s="58">
        <f t="shared" si="7"/>
        <v>0</v>
      </c>
      <c r="G28" s="127">
        <f t="shared" si="8"/>
        <v>0</v>
      </c>
      <c r="H28" s="57">
        <f t="shared" si="9"/>
        <v>0</v>
      </c>
      <c r="I28" t="s">
        <v>376</v>
      </c>
      <c r="J28" t="s">
        <v>392</v>
      </c>
      <c r="K28" s="40" t="s">
        <v>49</v>
      </c>
      <c r="L28" s="135" t="s">
        <v>67</v>
      </c>
      <c r="M28" t="s">
        <v>140</v>
      </c>
      <c r="N28" s="40" t="s">
        <v>80</v>
      </c>
      <c r="O28" s="135" t="s">
        <v>5</v>
      </c>
      <c r="P28" t="s">
        <v>283</v>
      </c>
      <c r="Q28" s="135"/>
      <c r="R28" s="153"/>
      <c r="S28" s="153"/>
      <c r="T28" s="135" t="s">
        <v>6</v>
      </c>
      <c r="U28" s="153" t="s">
        <v>14</v>
      </c>
      <c r="V28" s="135" t="s">
        <v>2</v>
      </c>
      <c r="W28" s="153" t="s">
        <v>14</v>
      </c>
      <c r="X28" s="135" t="s">
        <v>37</v>
      </c>
      <c r="Y28" s="153" t="s">
        <v>14</v>
      </c>
      <c r="Z28" s="53" t="s">
        <v>307</v>
      </c>
      <c r="AA28" s="153" t="s">
        <v>14</v>
      </c>
      <c r="AB28" s="147" t="s">
        <v>397</v>
      </c>
      <c r="AC28" s="149" t="s">
        <v>14</v>
      </c>
      <c r="AD28" s="135" t="s">
        <v>7</v>
      </c>
      <c r="AE28" s="153" t="s">
        <v>14</v>
      </c>
      <c r="AF28" s="135" t="s">
        <v>8</v>
      </c>
      <c r="AG28" t="s">
        <v>432</v>
      </c>
      <c r="AH28" s="53" t="s">
        <v>85</v>
      </c>
      <c r="AI28" s="149" t="s">
        <v>14</v>
      </c>
      <c r="AJ28" s="135" t="s">
        <v>250</v>
      </c>
      <c r="AK28" s="137" t="s">
        <v>14</v>
      </c>
      <c r="AL28" s="135" t="s">
        <v>10</v>
      </c>
      <c r="AM28" s="146" t="s">
        <v>14</v>
      </c>
      <c r="AN28" s="135" t="s">
        <v>11</v>
      </c>
      <c r="AO28" s="149" t="s">
        <v>14</v>
      </c>
      <c r="AP28" s="54" t="s">
        <v>88</v>
      </c>
      <c r="AQ28" t="s">
        <v>205</v>
      </c>
      <c r="AR28" s="40" t="s">
        <v>48</v>
      </c>
      <c r="AS28" s="54" t="s">
        <v>113</v>
      </c>
      <c r="AT28" s="151" t="s">
        <v>14</v>
      </c>
      <c r="AU28" s="56" t="s">
        <v>12</v>
      </c>
      <c r="AV28" s="146" t="s">
        <v>14</v>
      </c>
      <c r="AW28" s="56" t="s">
        <v>13</v>
      </c>
      <c r="AX28" s="146" t="s">
        <v>14</v>
      </c>
      <c r="AY28" s="53" t="s">
        <v>87</v>
      </c>
      <c r="AZ28" s="146" t="s">
        <v>14</v>
      </c>
      <c r="BA28" s="135" t="s">
        <v>14</v>
      </c>
      <c r="BB28" s="153" t="s">
        <v>14</v>
      </c>
    </row>
    <row r="29" spans="1:54" x14ac:dyDescent="0.25">
      <c r="B29" s="59">
        <f t="shared" si="3"/>
        <v>0</v>
      </c>
      <c r="C29" s="145">
        <f t="shared" si="4"/>
        <v>0</v>
      </c>
      <c r="D29" s="128">
        <f t="shared" si="5"/>
        <v>0</v>
      </c>
      <c r="E29" s="48">
        <f t="shared" si="6"/>
        <v>0</v>
      </c>
      <c r="F29" s="58">
        <f t="shared" si="7"/>
        <v>0</v>
      </c>
      <c r="G29" s="127">
        <f t="shared" si="8"/>
        <v>0</v>
      </c>
      <c r="H29" s="57">
        <f t="shared" si="9"/>
        <v>0</v>
      </c>
      <c r="I29" t="s">
        <v>376</v>
      </c>
      <c r="J29" t="s">
        <v>393</v>
      </c>
      <c r="K29" s="40" t="s">
        <v>49</v>
      </c>
      <c r="L29" s="135" t="s">
        <v>67</v>
      </c>
      <c r="M29" t="s">
        <v>64</v>
      </c>
      <c r="N29" t="s">
        <v>70</v>
      </c>
      <c r="O29" s="135" t="s">
        <v>5</v>
      </c>
      <c r="P29" s="153" t="s">
        <v>14</v>
      </c>
      <c r="Q29" s="135"/>
      <c r="R29" s="153"/>
      <c r="S29" s="153"/>
      <c r="T29" s="135" t="s">
        <v>6</v>
      </c>
      <c r="U29" s="153" t="s">
        <v>14</v>
      </c>
      <c r="V29" s="135" t="s">
        <v>2</v>
      </c>
      <c r="W29" s="153" t="s">
        <v>14</v>
      </c>
      <c r="X29" s="135" t="s">
        <v>37</v>
      </c>
      <c r="Y29" s="153" t="s">
        <v>14</v>
      </c>
      <c r="Z29" s="53" t="s">
        <v>307</v>
      </c>
      <c r="AA29" s="153" t="s">
        <v>14</v>
      </c>
      <c r="AB29" s="147" t="s">
        <v>397</v>
      </c>
      <c r="AC29" s="149" t="s">
        <v>14</v>
      </c>
      <c r="AD29" s="135" t="s">
        <v>7</v>
      </c>
      <c r="AE29" s="153" t="s">
        <v>14</v>
      </c>
      <c r="AF29" s="135" t="s">
        <v>8</v>
      </c>
      <c r="AG29" t="s">
        <v>433</v>
      </c>
      <c r="AH29" s="53" t="s">
        <v>85</v>
      </c>
      <c r="AI29" s="149" t="s">
        <v>14</v>
      </c>
      <c r="AJ29" s="135" t="s">
        <v>250</v>
      </c>
      <c r="AK29" s="137" t="s">
        <v>14</v>
      </c>
      <c r="AL29" s="135" t="s">
        <v>10</v>
      </c>
      <c r="AM29" s="146" t="s">
        <v>14</v>
      </c>
      <c r="AN29" s="135" t="s">
        <v>11</v>
      </c>
      <c r="AO29" s="149" t="s">
        <v>14</v>
      </c>
      <c r="AP29" s="54" t="s">
        <v>88</v>
      </c>
      <c r="AQ29" t="s">
        <v>373</v>
      </c>
      <c r="AR29" s="40" t="s">
        <v>48</v>
      </c>
      <c r="AS29" s="54" t="s">
        <v>113</v>
      </c>
      <c r="AT29" s="151" t="s">
        <v>14</v>
      </c>
      <c r="AU29" s="56" t="s">
        <v>12</v>
      </c>
      <c r="AV29" s="146" t="s">
        <v>14</v>
      </c>
      <c r="AW29" s="56" t="s">
        <v>13</v>
      </c>
      <c r="AX29" s="146" t="s">
        <v>14</v>
      </c>
      <c r="AY29" s="53" t="s">
        <v>87</v>
      </c>
      <c r="AZ29" s="146" t="s">
        <v>14</v>
      </c>
      <c r="BA29" s="135" t="s">
        <v>14</v>
      </c>
      <c r="BB29" s="153" t="s">
        <v>14</v>
      </c>
    </row>
    <row r="30" spans="1:54" x14ac:dyDescent="0.25">
      <c r="B30" s="59">
        <f t="shared" si="3"/>
        <v>0</v>
      </c>
      <c r="C30" s="145">
        <f t="shared" si="4"/>
        <v>0</v>
      </c>
      <c r="D30" s="128">
        <f t="shared" si="5"/>
        <v>0</v>
      </c>
      <c r="E30" s="48">
        <f t="shared" si="6"/>
        <v>0</v>
      </c>
      <c r="F30" s="58">
        <f t="shared" si="7"/>
        <v>0</v>
      </c>
      <c r="G30" s="127">
        <f t="shared" si="8"/>
        <v>0</v>
      </c>
      <c r="H30" s="57">
        <f t="shared" si="9"/>
        <v>0</v>
      </c>
      <c r="I30" t="s">
        <v>376</v>
      </c>
      <c r="J30" t="s">
        <v>164</v>
      </c>
      <c r="K30" s="40" t="s">
        <v>239</v>
      </c>
      <c r="L30" s="135" t="s">
        <v>67</v>
      </c>
      <c r="M30" t="s">
        <v>287</v>
      </c>
      <c r="N30" s="40" t="s">
        <v>80</v>
      </c>
      <c r="O30" s="135" t="s">
        <v>5</v>
      </c>
      <c r="P30" s="153" t="s">
        <v>14</v>
      </c>
      <c r="Q30" s="135"/>
      <c r="R30" s="153"/>
      <c r="S30" s="153"/>
      <c r="T30" s="135" t="s">
        <v>6</v>
      </c>
      <c r="U30" s="153" t="s">
        <v>14</v>
      </c>
      <c r="V30" s="135" t="s">
        <v>2</v>
      </c>
      <c r="W30" s="153" t="s">
        <v>14</v>
      </c>
      <c r="X30" s="135" t="s">
        <v>37</v>
      </c>
      <c r="Y30" s="153" t="s">
        <v>14</v>
      </c>
      <c r="Z30" s="53" t="s">
        <v>307</v>
      </c>
      <c r="AA30" s="153" t="s">
        <v>14</v>
      </c>
      <c r="AB30" s="147" t="s">
        <v>397</v>
      </c>
      <c r="AC30" s="149" t="s">
        <v>14</v>
      </c>
      <c r="AD30" s="135" t="s">
        <v>7</v>
      </c>
      <c r="AE30" s="153" t="s">
        <v>14</v>
      </c>
      <c r="AF30" s="135" t="s">
        <v>8</v>
      </c>
      <c r="AG30" t="s">
        <v>93</v>
      </c>
      <c r="AH30" s="53" t="s">
        <v>85</v>
      </c>
      <c r="AI30" s="149" t="s">
        <v>14</v>
      </c>
      <c r="AJ30" s="135" t="s">
        <v>250</v>
      </c>
      <c r="AK30" s="137" t="s">
        <v>14</v>
      </c>
      <c r="AL30" s="135" t="s">
        <v>10</v>
      </c>
      <c r="AM30" s="146" t="s">
        <v>14</v>
      </c>
      <c r="AN30" s="135" t="s">
        <v>11</v>
      </c>
      <c r="AO30" s="149" t="s">
        <v>14</v>
      </c>
      <c r="AP30" s="54" t="s">
        <v>88</v>
      </c>
      <c r="AQ30" t="s">
        <v>326</v>
      </c>
      <c r="AR30" s="40" t="s">
        <v>285</v>
      </c>
      <c r="AS30" s="54" t="s">
        <v>113</v>
      </c>
      <c r="AT30" s="151" t="s">
        <v>14</v>
      </c>
      <c r="AU30" s="56" t="s">
        <v>12</v>
      </c>
      <c r="AV30" s="146" t="s">
        <v>14</v>
      </c>
      <c r="AW30" s="56" t="s">
        <v>13</v>
      </c>
      <c r="AX30" s="146" t="s">
        <v>14</v>
      </c>
      <c r="AY30" s="53" t="s">
        <v>87</v>
      </c>
      <c r="AZ30" s="146" t="s">
        <v>14</v>
      </c>
      <c r="BA30" s="135" t="s">
        <v>14</v>
      </c>
      <c r="BB30" s="153" t="s">
        <v>14</v>
      </c>
    </row>
    <row r="31" spans="1:54" x14ac:dyDescent="0.25">
      <c r="B31" s="59">
        <f t="shared" si="3"/>
        <v>0</v>
      </c>
      <c r="C31" s="145">
        <f t="shared" si="4"/>
        <v>0</v>
      </c>
      <c r="D31" s="128">
        <f t="shared" si="5"/>
        <v>0</v>
      </c>
      <c r="E31" s="48">
        <f t="shared" si="6"/>
        <v>0</v>
      </c>
      <c r="F31" s="58">
        <f t="shared" si="7"/>
        <v>0</v>
      </c>
      <c r="G31" s="127">
        <f t="shared" si="8"/>
        <v>0</v>
      </c>
      <c r="H31" s="57">
        <f t="shared" si="9"/>
        <v>0</v>
      </c>
      <c r="I31" t="s">
        <v>376</v>
      </c>
      <c r="J31" t="s">
        <v>142</v>
      </c>
      <c r="K31" s="40" t="s">
        <v>239</v>
      </c>
      <c r="L31" s="135" t="s">
        <v>67</v>
      </c>
      <c r="M31" t="s">
        <v>327</v>
      </c>
      <c r="N31" s="40" t="s">
        <v>80</v>
      </c>
      <c r="O31" s="135" t="s">
        <v>5</v>
      </c>
      <c r="P31" s="153" t="s">
        <v>14</v>
      </c>
      <c r="Q31" s="135"/>
      <c r="R31" s="153"/>
      <c r="S31" s="153"/>
      <c r="T31" s="135" t="s">
        <v>6</v>
      </c>
      <c r="U31" s="153" t="s">
        <v>14</v>
      </c>
      <c r="V31" s="135" t="s">
        <v>2</v>
      </c>
      <c r="W31" s="153" t="s">
        <v>14</v>
      </c>
      <c r="X31" s="135" t="s">
        <v>37</v>
      </c>
      <c r="Y31" s="153" t="s">
        <v>14</v>
      </c>
      <c r="Z31" s="53" t="s">
        <v>307</v>
      </c>
      <c r="AA31" s="153" t="s">
        <v>14</v>
      </c>
      <c r="AB31" s="147" t="s">
        <v>397</v>
      </c>
      <c r="AC31" s="149" t="s">
        <v>14</v>
      </c>
      <c r="AD31" s="135" t="s">
        <v>7</v>
      </c>
      <c r="AE31" s="153" t="s">
        <v>14</v>
      </c>
      <c r="AF31" s="135" t="s">
        <v>8</v>
      </c>
      <c r="AG31" t="s">
        <v>279</v>
      </c>
      <c r="AH31" s="53" t="s">
        <v>85</v>
      </c>
      <c r="AI31" s="149" t="s">
        <v>14</v>
      </c>
      <c r="AJ31" s="135" t="s">
        <v>250</v>
      </c>
      <c r="AK31" s="137" t="s">
        <v>14</v>
      </c>
      <c r="AL31" s="135" t="s">
        <v>10</v>
      </c>
      <c r="AM31" s="146" t="s">
        <v>14</v>
      </c>
      <c r="AN31" s="135" t="s">
        <v>11</v>
      </c>
      <c r="AO31" s="149" t="s">
        <v>14</v>
      </c>
      <c r="AP31" s="54" t="s">
        <v>88</v>
      </c>
      <c r="AQ31" t="s">
        <v>207</v>
      </c>
      <c r="AR31" s="40" t="s">
        <v>48</v>
      </c>
      <c r="AS31" s="54" t="s">
        <v>113</v>
      </c>
      <c r="AT31" s="151" t="s">
        <v>14</v>
      </c>
      <c r="AU31" s="56" t="s">
        <v>12</v>
      </c>
      <c r="AV31" s="146" t="s">
        <v>14</v>
      </c>
      <c r="AW31" s="56" t="s">
        <v>13</v>
      </c>
      <c r="AX31" s="146" t="s">
        <v>14</v>
      </c>
      <c r="AY31" s="53" t="s">
        <v>87</v>
      </c>
      <c r="AZ31" s="146" t="s">
        <v>14</v>
      </c>
      <c r="BA31" s="135" t="s">
        <v>14</v>
      </c>
      <c r="BB31" s="153" t="s">
        <v>14</v>
      </c>
    </row>
    <row r="32" spans="1:54" x14ac:dyDescent="0.25">
      <c r="B32" s="59">
        <f t="shared" si="3"/>
        <v>0</v>
      </c>
      <c r="C32" s="145">
        <f t="shared" si="4"/>
        <v>0</v>
      </c>
      <c r="D32" s="128">
        <f t="shared" si="5"/>
        <v>0</v>
      </c>
      <c r="E32" s="48">
        <f t="shared" si="6"/>
        <v>0</v>
      </c>
      <c r="F32" s="58">
        <f t="shared" si="7"/>
        <v>0</v>
      </c>
      <c r="G32" s="127">
        <f t="shared" si="8"/>
        <v>0</v>
      </c>
      <c r="H32" s="57">
        <f t="shared" si="9"/>
        <v>0</v>
      </c>
      <c r="I32" t="s">
        <v>376</v>
      </c>
      <c r="J32" t="s">
        <v>167</v>
      </c>
      <c r="K32" s="40" t="s">
        <v>239</v>
      </c>
      <c r="L32" s="135" t="s">
        <v>67</v>
      </c>
      <c r="M32" t="s">
        <v>59</v>
      </c>
      <c r="N32" s="40" t="s">
        <v>75</v>
      </c>
      <c r="O32" s="135" t="s">
        <v>5</v>
      </c>
      <c r="P32" s="153" t="s">
        <v>14</v>
      </c>
      <c r="Q32" s="135"/>
      <c r="R32" s="153"/>
      <c r="S32" s="153"/>
      <c r="T32" s="135" t="s">
        <v>6</v>
      </c>
      <c r="U32" s="153" t="s">
        <v>14</v>
      </c>
      <c r="V32" s="135" t="s">
        <v>2</v>
      </c>
      <c r="W32" s="153" t="s">
        <v>14</v>
      </c>
      <c r="X32" s="135" t="s">
        <v>37</v>
      </c>
      <c r="Y32" s="153" t="s">
        <v>14</v>
      </c>
      <c r="Z32" s="53" t="s">
        <v>307</v>
      </c>
      <c r="AA32" s="153" t="s">
        <v>14</v>
      </c>
      <c r="AB32" s="147" t="s">
        <v>397</v>
      </c>
      <c r="AC32" s="149" t="s">
        <v>14</v>
      </c>
      <c r="AD32" s="135" t="s">
        <v>7</v>
      </c>
      <c r="AE32" s="153" t="s">
        <v>14</v>
      </c>
      <c r="AF32" s="135" t="s">
        <v>8</v>
      </c>
      <c r="AG32" t="s">
        <v>341</v>
      </c>
      <c r="AH32" s="53" t="s">
        <v>85</v>
      </c>
      <c r="AI32" s="149" t="s">
        <v>14</v>
      </c>
      <c r="AJ32" s="135" t="s">
        <v>250</v>
      </c>
      <c r="AK32" s="137" t="s">
        <v>14</v>
      </c>
      <c r="AL32" s="135" t="s">
        <v>10</v>
      </c>
      <c r="AM32" s="146" t="s">
        <v>14</v>
      </c>
      <c r="AN32" s="135" t="s">
        <v>11</v>
      </c>
      <c r="AO32" s="149" t="s">
        <v>14</v>
      </c>
      <c r="AP32" s="54" t="s">
        <v>88</v>
      </c>
      <c r="AQ32" t="s">
        <v>434</v>
      </c>
      <c r="AR32" s="40" t="s">
        <v>48</v>
      </c>
      <c r="AS32" s="54" t="s">
        <v>113</v>
      </c>
      <c r="AT32" s="151" t="s">
        <v>14</v>
      </c>
      <c r="AU32" s="56" t="s">
        <v>12</v>
      </c>
      <c r="AV32" s="146" t="s">
        <v>14</v>
      </c>
      <c r="AW32" s="56" t="s">
        <v>13</v>
      </c>
      <c r="AX32" s="146" t="s">
        <v>14</v>
      </c>
      <c r="AY32" s="53" t="s">
        <v>87</v>
      </c>
      <c r="AZ32" s="146" t="s">
        <v>14</v>
      </c>
      <c r="BA32" s="135" t="s">
        <v>14</v>
      </c>
      <c r="BB32" s="153" t="s">
        <v>14</v>
      </c>
    </row>
    <row r="33" spans="2:54" x14ac:dyDescent="0.25">
      <c r="B33" s="59">
        <f t="shared" si="3"/>
        <v>0</v>
      </c>
      <c r="C33" s="145">
        <f t="shared" si="4"/>
        <v>0</v>
      </c>
      <c r="D33" s="128">
        <f t="shared" si="5"/>
        <v>0</v>
      </c>
      <c r="E33" s="48">
        <f t="shared" si="6"/>
        <v>0</v>
      </c>
      <c r="F33" s="58">
        <f t="shared" si="7"/>
        <v>0</v>
      </c>
      <c r="G33" s="127">
        <f t="shared" si="8"/>
        <v>0</v>
      </c>
      <c r="H33" s="57">
        <f t="shared" si="9"/>
        <v>0</v>
      </c>
      <c r="I33" t="s">
        <v>376</v>
      </c>
      <c r="J33" t="s">
        <v>143</v>
      </c>
      <c r="K33" s="40" t="s">
        <v>239</v>
      </c>
      <c r="L33" s="135" t="s">
        <v>67</v>
      </c>
      <c r="M33" t="s">
        <v>165</v>
      </c>
      <c r="N33" s="40" t="s">
        <v>80</v>
      </c>
      <c r="O33" s="135" t="s">
        <v>5</v>
      </c>
      <c r="P33" s="153" t="s">
        <v>14</v>
      </c>
      <c r="Q33" s="135"/>
      <c r="R33" s="153"/>
      <c r="S33" s="153"/>
      <c r="T33" s="135" t="s">
        <v>6</v>
      </c>
      <c r="U33" s="153" t="s">
        <v>14</v>
      </c>
      <c r="V33" s="135" t="s">
        <v>2</v>
      </c>
      <c r="W33" s="153" t="s">
        <v>14</v>
      </c>
      <c r="X33" s="135" t="s">
        <v>37</v>
      </c>
      <c r="Y33" s="153" t="s">
        <v>14</v>
      </c>
      <c r="Z33" s="53" t="s">
        <v>307</v>
      </c>
      <c r="AA33" s="153" t="s">
        <v>14</v>
      </c>
      <c r="AB33" s="147" t="s">
        <v>397</v>
      </c>
      <c r="AC33" s="149" t="s">
        <v>14</v>
      </c>
      <c r="AD33" s="135" t="s">
        <v>7</v>
      </c>
      <c r="AE33" s="153" t="s">
        <v>14</v>
      </c>
      <c r="AF33" s="135" t="s">
        <v>8</v>
      </c>
      <c r="AG33" t="s">
        <v>247</v>
      </c>
      <c r="AH33" s="53" t="s">
        <v>85</v>
      </c>
      <c r="AI33" s="149" t="s">
        <v>14</v>
      </c>
      <c r="AJ33" s="135" t="s">
        <v>250</v>
      </c>
      <c r="AK33" s="137" t="s">
        <v>14</v>
      </c>
      <c r="AL33" s="135" t="s">
        <v>10</v>
      </c>
      <c r="AM33" s="146" t="s">
        <v>14</v>
      </c>
      <c r="AN33" s="135" t="s">
        <v>11</v>
      </c>
      <c r="AO33" s="149" t="s">
        <v>14</v>
      </c>
      <c r="AP33" s="54" t="s">
        <v>88</v>
      </c>
      <c r="AQ33" t="s">
        <v>435</v>
      </c>
      <c r="AR33" s="40" t="s">
        <v>48</v>
      </c>
      <c r="AS33" s="54" t="s">
        <v>113</v>
      </c>
      <c r="AT33" s="151" t="s">
        <v>14</v>
      </c>
      <c r="AU33" s="56" t="s">
        <v>12</v>
      </c>
      <c r="AV33" s="146" t="s">
        <v>14</v>
      </c>
      <c r="AW33" s="56" t="s">
        <v>13</v>
      </c>
      <c r="AX33" s="146" t="s">
        <v>14</v>
      </c>
      <c r="AY33" s="53" t="s">
        <v>87</v>
      </c>
      <c r="AZ33" s="146" t="s">
        <v>14</v>
      </c>
      <c r="BA33" s="135" t="s">
        <v>14</v>
      </c>
      <c r="BB33" s="153" t="s">
        <v>14</v>
      </c>
    </row>
    <row r="34" spans="2:54" x14ac:dyDescent="0.25">
      <c r="B34" s="59">
        <f t="shared" si="3"/>
        <v>0</v>
      </c>
      <c r="C34" s="145">
        <f t="shared" si="4"/>
        <v>0</v>
      </c>
      <c r="D34" s="128">
        <f t="shared" si="5"/>
        <v>0</v>
      </c>
      <c r="E34" s="48">
        <f t="shared" si="6"/>
        <v>0</v>
      </c>
      <c r="F34" s="58">
        <f t="shared" si="7"/>
        <v>0</v>
      </c>
      <c r="G34" s="127">
        <f t="shared" si="8"/>
        <v>0</v>
      </c>
      <c r="H34" s="57">
        <f t="shared" si="9"/>
        <v>0</v>
      </c>
      <c r="I34" t="s">
        <v>376</v>
      </c>
      <c r="J34" t="s">
        <v>321</v>
      </c>
      <c r="K34" s="40" t="s">
        <v>239</v>
      </c>
      <c r="L34" s="135" t="s">
        <v>67</v>
      </c>
      <c r="M34" t="s">
        <v>60</v>
      </c>
      <c r="N34" s="40" t="s">
        <v>75</v>
      </c>
      <c r="O34" s="135" t="s">
        <v>5</v>
      </c>
      <c r="P34" s="153" t="s">
        <v>14</v>
      </c>
      <c r="Q34" s="135"/>
      <c r="R34" s="153"/>
      <c r="S34" s="153"/>
      <c r="T34" s="135" t="s">
        <v>6</v>
      </c>
      <c r="U34" s="153" t="s">
        <v>14</v>
      </c>
      <c r="V34" s="135" t="s">
        <v>2</v>
      </c>
      <c r="W34" s="153" t="s">
        <v>14</v>
      </c>
      <c r="X34" s="135" t="s">
        <v>37</v>
      </c>
      <c r="Y34" s="153" t="s">
        <v>14</v>
      </c>
      <c r="Z34" s="53" t="s">
        <v>307</v>
      </c>
      <c r="AA34" s="153" t="s">
        <v>14</v>
      </c>
      <c r="AB34" s="147" t="s">
        <v>397</v>
      </c>
      <c r="AC34" s="149" t="s">
        <v>14</v>
      </c>
      <c r="AD34" s="135" t="s">
        <v>7</v>
      </c>
      <c r="AE34" s="153" t="s">
        <v>14</v>
      </c>
      <c r="AF34" s="135" t="s">
        <v>8</v>
      </c>
      <c r="AG34" t="s">
        <v>436</v>
      </c>
      <c r="AH34" s="53" t="s">
        <v>85</v>
      </c>
      <c r="AI34" s="149" t="s">
        <v>14</v>
      </c>
      <c r="AJ34" s="135" t="s">
        <v>250</v>
      </c>
      <c r="AK34" s="137" t="s">
        <v>14</v>
      </c>
      <c r="AL34" s="135" t="s">
        <v>10</v>
      </c>
      <c r="AM34" s="146" t="s">
        <v>14</v>
      </c>
      <c r="AN34" s="135" t="s">
        <v>11</v>
      </c>
      <c r="AO34" s="149" t="s">
        <v>14</v>
      </c>
      <c r="AP34" s="54" t="s">
        <v>88</v>
      </c>
      <c r="AQ34" t="s">
        <v>437</v>
      </c>
      <c r="AR34" s="40" t="s">
        <v>48</v>
      </c>
      <c r="AS34" s="54" t="s">
        <v>113</v>
      </c>
      <c r="AT34" s="151" t="s">
        <v>14</v>
      </c>
      <c r="AU34" s="56" t="s">
        <v>12</v>
      </c>
      <c r="AV34" s="146" t="s">
        <v>14</v>
      </c>
      <c r="AW34" s="56" t="s">
        <v>13</v>
      </c>
      <c r="AX34" s="146" t="s">
        <v>14</v>
      </c>
      <c r="AY34" s="53" t="s">
        <v>87</v>
      </c>
      <c r="AZ34" s="146" t="s">
        <v>14</v>
      </c>
      <c r="BA34" s="135" t="s">
        <v>14</v>
      </c>
      <c r="BB34" s="153" t="s">
        <v>14</v>
      </c>
    </row>
    <row r="35" spans="2:54" x14ac:dyDescent="0.25">
      <c r="B35" s="59">
        <f t="shared" si="3"/>
        <v>0</v>
      </c>
      <c r="C35" s="145">
        <f t="shared" si="4"/>
        <v>0</v>
      </c>
      <c r="D35" s="128">
        <f t="shared" si="5"/>
        <v>0</v>
      </c>
      <c r="E35" s="48">
        <f t="shared" si="6"/>
        <v>0</v>
      </c>
      <c r="F35" s="58">
        <f t="shared" si="7"/>
        <v>0</v>
      </c>
      <c r="G35" s="127">
        <f t="shared" si="8"/>
        <v>0</v>
      </c>
      <c r="H35" s="57">
        <f t="shared" si="9"/>
        <v>0</v>
      </c>
      <c r="I35" t="s">
        <v>376</v>
      </c>
      <c r="J35" t="s">
        <v>125</v>
      </c>
      <c r="K35" s="40" t="s">
        <v>49</v>
      </c>
      <c r="L35" s="135" t="s">
        <v>67</v>
      </c>
      <c r="M35" t="s">
        <v>61</v>
      </c>
      <c r="N35" s="40" t="s">
        <v>75</v>
      </c>
      <c r="O35" s="135" t="s">
        <v>5</v>
      </c>
      <c r="P35" s="153" t="s">
        <v>14</v>
      </c>
      <c r="Q35" s="135"/>
      <c r="R35" s="153"/>
      <c r="S35" s="153"/>
      <c r="T35" s="135" t="s">
        <v>6</v>
      </c>
      <c r="U35" s="153" t="s">
        <v>14</v>
      </c>
      <c r="V35" s="135" t="s">
        <v>2</v>
      </c>
      <c r="W35" s="153" t="s">
        <v>14</v>
      </c>
      <c r="X35" s="135" t="s">
        <v>37</v>
      </c>
      <c r="Y35" s="153" t="s">
        <v>14</v>
      </c>
      <c r="Z35" s="53" t="s">
        <v>307</v>
      </c>
      <c r="AA35" s="153" t="s">
        <v>14</v>
      </c>
      <c r="AB35" s="147" t="s">
        <v>397</v>
      </c>
      <c r="AC35" s="149" t="s">
        <v>14</v>
      </c>
      <c r="AD35" s="135" t="s">
        <v>7</v>
      </c>
      <c r="AE35" s="153" t="s">
        <v>14</v>
      </c>
      <c r="AF35" s="135" t="s">
        <v>8</v>
      </c>
      <c r="AG35" t="s">
        <v>248</v>
      </c>
      <c r="AH35" s="53" t="s">
        <v>85</v>
      </c>
      <c r="AI35" s="149" t="s">
        <v>14</v>
      </c>
      <c r="AJ35" s="135" t="s">
        <v>250</v>
      </c>
      <c r="AK35" s="137" t="s">
        <v>14</v>
      </c>
      <c r="AL35" s="135" t="s">
        <v>10</v>
      </c>
      <c r="AM35" s="146" t="s">
        <v>14</v>
      </c>
      <c r="AN35" s="135" t="s">
        <v>11</v>
      </c>
      <c r="AO35" s="149" t="s">
        <v>14</v>
      </c>
      <c r="AP35" s="54" t="s">
        <v>88</v>
      </c>
      <c r="AQ35" t="s">
        <v>168</v>
      </c>
      <c r="AR35" s="40" t="s">
        <v>48</v>
      </c>
      <c r="AS35" s="54" t="s">
        <v>113</v>
      </c>
      <c r="AT35" s="151" t="s">
        <v>14</v>
      </c>
      <c r="AU35" s="56" t="s">
        <v>12</v>
      </c>
      <c r="AV35" s="146" t="s">
        <v>14</v>
      </c>
      <c r="AW35" s="56" t="s">
        <v>13</v>
      </c>
      <c r="AX35" s="146" t="s">
        <v>14</v>
      </c>
      <c r="AY35" s="53" t="s">
        <v>87</v>
      </c>
      <c r="AZ35" s="146" t="s">
        <v>14</v>
      </c>
      <c r="BA35" s="135" t="s">
        <v>14</v>
      </c>
      <c r="BB35" s="153" t="s">
        <v>14</v>
      </c>
    </row>
    <row r="36" spans="2:54" x14ac:dyDescent="0.25">
      <c r="B36" s="59">
        <f t="shared" si="3"/>
        <v>0</v>
      </c>
      <c r="C36" s="145">
        <f t="shared" si="4"/>
        <v>0</v>
      </c>
      <c r="D36" s="128">
        <f t="shared" si="5"/>
        <v>0</v>
      </c>
      <c r="E36" s="48">
        <f t="shared" si="6"/>
        <v>0</v>
      </c>
      <c r="F36" s="58">
        <f t="shared" si="7"/>
        <v>0</v>
      </c>
      <c r="G36" s="127">
        <f t="shared" si="8"/>
        <v>0</v>
      </c>
      <c r="H36" s="57">
        <f t="shared" si="9"/>
        <v>0</v>
      </c>
      <c r="I36" t="s">
        <v>376</v>
      </c>
      <c r="J36" t="s">
        <v>126</v>
      </c>
      <c r="K36" s="40" t="s">
        <v>49</v>
      </c>
      <c r="L36" s="135" t="s">
        <v>67</v>
      </c>
      <c r="M36" t="s">
        <v>355</v>
      </c>
      <c r="N36" s="40" t="s">
        <v>80</v>
      </c>
      <c r="O36" s="135" t="s">
        <v>5</v>
      </c>
      <c r="P36" s="153" t="s">
        <v>14</v>
      </c>
      <c r="Q36" s="135"/>
      <c r="R36" s="153"/>
      <c r="S36" s="153"/>
      <c r="T36" s="135" t="s">
        <v>6</v>
      </c>
      <c r="U36" s="153" t="s">
        <v>14</v>
      </c>
      <c r="V36" s="135" t="s">
        <v>2</v>
      </c>
      <c r="W36" s="153" t="s">
        <v>14</v>
      </c>
      <c r="X36" s="135" t="s">
        <v>37</v>
      </c>
      <c r="Y36" s="153" t="s">
        <v>14</v>
      </c>
      <c r="Z36" s="53" t="s">
        <v>307</v>
      </c>
      <c r="AA36" s="153" t="s">
        <v>14</v>
      </c>
      <c r="AB36" s="147" t="s">
        <v>397</v>
      </c>
      <c r="AC36" s="149" t="s">
        <v>14</v>
      </c>
      <c r="AD36" s="135" t="s">
        <v>7</v>
      </c>
      <c r="AE36" s="153" t="s">
        <v>14</v>
      </c>
      <c r="AF36" s="135" t="s">
        <v>8</v>
      </c>
      <c r="AG36" s="149" t="s">
        <v>14</v>
      </c>
      <c r="AH36" s="53" t="s">
        <v>85</v>
      </c>
      <c r="AI36" s="149" t="s">
        <v>14</v>
      </c>
      <c r="AJ36" s="135" t="s">
        <v>250</v>
      </c>
      <c r="AK36" s="137" t="s">
        <v>14</v>
      </c>
      <c r="AL36" s="135" t="s">
        <v>10</v>
      </c>
      <c r="AM36" s="146" t="s">
        <v>14</v>
      </c>
      <c r="AN36" s="135" t="s">
        <v>11</v>
      </c>
      <c r="AO36" s="149" t="s">
        <v>14</v>
      </c>
      <c r="AP36" s="54" t="s">
        <v>88</v>
      </c>
      <c r="AQ36" s="154" t="s">
        <v>14</v>
      </c>
      <c r="AR36" s="154"/>
      <c r="AS36" s="54" t="s">
        <v>113</v>
      </c>
      <c r="AT36" s="151" t="s">
        <v>14</v>
      </c>
      <c r="AU36" s="56" t="s">
        <v>12</v>
      </c>
      <c r="AV36" s="146" t="s">
        <v>14</v>
      </c>
      <c r="AW36" s="56" t="s">
        <v>13</v>
      </c>
      <c r="AX36" s="146" t="s">
        <v>14</v>
      </c>
      <c r="AY36" s="53" t="s">
        <v>87</v>
      </c>
      <c r="AZ36" s="146" t="s">
        <v>14</v>
      </c>
      <c r="BA36" s="135" t="s">
        <v>14</v>
      </c>
      <c r="BB36" s="153" t="s">
        <v>14</v>
      </c>
    </row>
    <row r="37" spans="2:54" x14ac:dyDescent="0.25">
      <c r="B37" s="59">
        <f t="shared" si="3"/>
        <v>0</v>
      </c>
      <c r="C37" s="145">
        <f t="shared" si="4"/>
        <v>0</v>
      </c>
      <c r="D37" s="128">
        <f t="shared" si="5"/>
        <v>0</v>
      </c>
      <c r="E37" s="48">
        <f t="shared" si="6"/>
        <v>0</v>
      </c>
      <c r="F37" s="58">
        <f t="shared" si="7"/>
        <v>0</v>
      </c>
      <c r="G37" s="127">
        <f t="shared" si="8"/>
        <v>0</v>
      </c>
      <c r="H37" s="57">
        <f t="shared" si="9"/>
        <v>0</v>
      </c>
      <c r="I37" t="s">
        <v>376</v>
      </c>
      <c r="J37" t="s">
        <v>129</v>
      </c>
      <c r="K37" s="40" t="s">
        <v>49</v>
      </c>
      <c r="L37" s="135" t="s">
        <v>67</v>
      </c>
      <c r="M37" t="s">
        <v>62</v>
      </c>
      <c r="N37" s="40" t="s">
        <v>75</v>
      </c>
      <c r="O37" s="135" t="s">
        <v>5</v>
      </c>
      <c r="P37" s="153" t="s">
        <v>14</v>
      </c>
      <c r="Q37" s="135"/>
      <c r="R37" s="153"/>
      <c r="S37" s="153"/>
      <c r="T37" s="135" t="s">
        <v>6</v>
      </c>
      <c r="U37" s="153" t="s">
        <v>14</v>
      </c>
      <c r="V37" s="135" t="s">
        <v>2</v>
      </c>
      <c r="W37" s="153" t="s">
        <v>14</v>
      </c>
      <c r="X37" s="135" t="s">
        <v>37</v>
      </c>
      <c r="Y37" s="153" t="s">
        <v>14</v>
      </c>
      <c r="Z37" s="53" t="s">
        <v>307</v>
      </c>
      <c r="AA37" s="153" t="s">
        <v>14</v>
      </c>
      <c r="AB37" s="147" t="s">
        <v>397</v>
      </c>
      <c r="AC37" s="149" t="s">
        <v>14</v>
      </c>
      <c r="AD37" s="135" t="s">
        <v>7</v>
      </c>
      <c r="AE37" s="153" t="s">
        <v>14</v>
      </c>
      <c r="AF37" s="135" t="s">
        <v>8</v>
      </c>
      <c r="AG37" s="149" t="s">
        <v>14</v>
      </c>
      <c r="AH37" s="53" t="s">
        <v>85</v>
      </c>
      <c r="AI37" s="149" t="s">
        <v>14</v>
      </c>
      <c r="AJ37" s="135" t="s">
        <v>250</v>
      </c>
      <c r="AK37" s="137" t="s">
        <v>14</v>
      </c>
      <c r="AL37" s="135" t="s">
        <v>10</v>
      </c>
      <c r="AM37" s="146" t="s">
        <v>14</v>
      </c>
      <c r="AN37" s="135" t="s">
        <v>11</v>
      </c>
      <c r="AO37" s="149" t="s">
        <v>14</v>
      </c>
      <c r="AP37" s="54" t="s">
        <v>88</v>
      </c>
      <c r="AQ37" s="154" t="s">
        <v>14</v>
      </c>
      <c r="AR37" s="154"/>
      <c r="AS37" s="54" t="s">
        <v>113</v>
      </c>
      <c r="AT37" s="151" t="s">
        <v>14</v>
      </c>
      <c r="AU37" s="56" t="s">
        <v>12</v>
      </c>
      <c r="AV37" s="146" t="s">
        <v>14</v>
      </c>
      <c r="AW37" s="56" t="s">
        <v>13</v>
      </c>
      <c r="AX37" s="146" t="s">
        <v>14</v>
      </c>
      <c r="AY37" s="53" t="s">
        <v>87</v>
      </c>
      <c r="AZ37" s="146" t="s">
        <v>14</v>
      </c>
      <c r="BA37" s="135" t="s">
        <v>14</v>
      </c>
      <c r="BB37" s="153" t="s">
        <v>14</v>
      </c>
    </row>
    <row r="38" spans="2:54" x14ac:dyDescent="0.25">
      <c r="B38" s="59">
        <f t="shared" si="3"/>
        <v>0</v>
      </c>
      <c r="C38" s="145">
        <f t="shared" si="4"/>
        <v>0</v>
      </c>
      <c r="D38" s="128">
        <f t="shared" si="5"/>
        <v>0</v>
      </c>
      <c r="E38" s="48">
        <f t="shared" si="6"/>
        <v>0</v>
      </c>
      <c r="F38" s="58">
        <f t="shared" si="7"/>
        <v>0</v>
      </c>
      <c r="G38" s="127">
        <f t="shared" si="8"/>
        <v>0</v>
      </c>
      <c r="H38" s="57">
        <f t="shared" si="9"/>
        <v>0</v>
      </c>
      <c r="I38" t="s">
        <v>376</v>
      </c>
      <c r="J38" t="s">
        <v>132</v>
      </c>
      <c r="K38" s="40" t="s">
        <v>49</v>
      </c>
      <c r="L38" s="135" t="s">
        <v>67</v>
      </c>
      <c r="M38" t="s">
        <v>166</v>
      </c>
      <c r="N38" s="40" t="s">
        <v>80</v>
      </c>
      <c r="O38" s="135" t="s">
        <v>5</v>
      </c>
      <c r="P38" s="153" t="s">
        <v>14</v>
      </c>
      <c r="Q38" s="135"/>
      <c r="R38" s="153"/>
      <c r="S38" s="153"/>
      <c r="T38" s="135" t="s">
        <v>6</v>
      </c>
      <c r="U38" s="153" t="s">
        <v>14</v>
      </c>
      <c r="V38" s="135" t="s">
        <v>2</v>
      </c>
      <c r="W38" s="153" t="s">
        <v>14</v>
      </c>
      <c r="X38" s="135" t="s">
        <v>37</v>
      </c>
      <c r="Y38" s="153" t="s">
        <v>14</v>
      </c>
      <c r="Z38" s="53" t="s">
        <v>307</v>
      </c>
      <c r="AA38" s="153" t="s">
        <v>14</v>
      </c>
      <c r="AB38" s="147" t="s">
        <v>397</v>
      </c>
      <c r="AC38" s="149" t="s">
        <v>14</v>
      </c>
      <c r="AD38" s="135" t="s">
        <v>7</v>
      </c>
      <c r="AE38" s="153" t="s">
        <v>14</v>
      </c>
      <c r="AF38" s="135" t="s">
        <v>8</v>
      </c>
      <c r="AG38" s="149" t="s">
        <v>14</v>
      </c>
      <c r="AH38" s="53" t="s">
        <v>85</v>
      </c>
      <c r="AI38" s="149" t="s">
        <v>14</v>
      </c>
      <c r="AJ38" s="135" t="s">
        <v>250</v>
      </c>
      <c r="AK38" s="137" t="s">
        <v>14</v>
      </c>
      <c r="AL38" s="135" t="s">
        <v>10</v>
      </c>
      <c r="AM38" s="146" t="s">
        <v>14</v>
      </c>
      <c r="AN38" s="135" t="s">
        <v>11</v>
      </c>
      <c r="AO38" s="149" t="s">
        <v>14</v>
      </c>
      <c r="AP38" s="54" t="s">
        <v>88</v>
      </c>
      <c r="AQ38" s="154" t="s">
        <v>14</v>
      </c>
      <c r="AR38" s="154"/>
      <c r="AS38" s="54" t="s">
        <v>113</v>
      </c>
      <c r="AT38" s="151" t="s">
        <v>14</v>
      </c>
      <c r="AU38" s="56" t="s">
        <v>12</v>
      </c>
      <c r="AV38" s="146" t="s">
        <v>14</v>
      </c>
      <c r="AW38" s="56" t="s">
        <v>13</v>
      </c>
      <c r="AX38" s="146" t="s">
        <v>14</v>
      </c>
      <c r="AY38" s="53" t="s">
        <v>87</v>
      </c>
      <c r="AZ38" s="146" t="s">
        <v>14</v>
      </c>
      <c r="BA38" s="135" t="s">
        <v>14</v>
      </c>
      <c r="BB38" s="153" t="s">
        <v>14</v>
      </c>
    </row>
    <row r="39" spans="2:54" x14ac:dyDescent="0.25">
      <c r="B39" s="59">
        <f t="shared" si="3"/>
        <v>0</v>
      </c>
      <c r="C39" s="145">
        <f t="shared" si="4"/>
        <v>0</v>
      </c>
      <c r="D39" s="128">
        <f t="shared" si="5"/>
        <v>0</v>
      </c>
      <c r="E39" s="48">
        <f t="shared" si="6"/>
        <v>0</v>
      </c>
      <c r="F39" s="58">
        <f t="shared" si="7"/>
        <v>0</v>
      </c>
      <c r="G39" s="127">
        <f t="shared" si="8"/>
        <v>0</v>
      </c>
      <c r="H39" s="57">
        <f t="shared" si="9"/>
        <v>0</v>
      </c>
      <c r="I39" t="s">
        <v>376</v>
      </c>
      <c r="J39" t="s">
        <v>229</v>
      </c>
      <c r="K39" s="40" t="s">
        <v>49</v>
      </c>
      <c r="L39" s="135" t="s">
        <v>67</v>
      </c>
      <c r="M39" t="s">
        <v>50</v>
      </c>
      <c r="N39" s="40" t="s">
        <v>75</v>
      </c>
      <c r="O39" s="135" t="s">
        <v>5</v>
      </c>
      <c r="P39" s="153" t="s">
        <v>14</v>
      </c>
      <c r="Q39" s="135"/>
      <c r="R39" s="153"/>
      <c r="S39" s="153"/>
      <c r="T39" s="135" t="s">
        <v>6</v>
      </c>
      <c r="U39" s="153" t="s">
        <v>14</v>
      </c>
      <c r="V39" s="135" t="s">
        <v>2</v>
      </c>
      <c r="W39" s="153" t="s">
        <v>14</v>
      </c>
      <c r="X39" s="135" t="s">
        <v>37</v>
      </c>
      <c r="Y39" s="153" t="s">
        <v>14</v>
      </c>
      <c r="Z39" s="53" t="s">
        <v>307</v>
      </c>
      <c r="AA39" s="153" t="s">
        <v>14</v>
      </c>
      <c r="AB39" s="147" t="s">
        <v>397</v>
      </c>
      <c r="AC39" s="149" t="s">
        <v>14</v>
      </c>
      <c r="AD39" s="135" t="s">
        <v>7</v>
      </c>
      <c r="AE39" s="153" t="s">
        <v>14</v>
      </c>
      <c r="AF39" s="135" t="s">
        <v>8</v>
      </c>
      <c r="AG39" s="149" t="s">
        <v>14</v>
      </c>
      <c r="AH39" s="53" t="s">
        <v>85</v>
      </c>
      <c r="AI39" s="149" t="s">
        <v>14</v>
      </c>
      <c r="AJ39" s="135" t="s">
        <v>250</v>
      </c>
      <c r="AK39" s="137" t="s">
        <v>14</v>
      </c>
      <c r="AL39" s="135" t="s">
        <v>10</v>
      </c>
      <c r="AM39" s="146" t="s">
        <v>14</v>
      </c>
      <c r="AN39" s="135" t="s">
        <v>11</v>
      </c>
      <c r="AO39" s="149" t="s">
        <v>14</v>
      </c>
      <c r="AP39" s="54" t="s">
        <v>88</v>
      </c>
      <c r="AQ39" s="154" t="s">
        <v>14</v>
      </c>
      <c r="AR39" s="154"/>
      <c r="AS39" s="54" t="s">
        <v>113</v>
      </c>
      <c r="AT39" s="151" t="s">
        <v>14</v>
      </c>
      <c r="AU39" s="56" t="s">
        <v>12</v>
      </c>
      <c r="AV39" s="146" t="s">
        <v>14</v>
      </c>
      <c r="AW39" s="56" t="s">
        <v>13</v>
      </c>
      <c r="AX39" s="146" t="s">
        <v>14</v>
      </c>
      <c r="AY39" s="53" t="s">
        <v>87</v>
      </c>
      <c r="AZ39" s="146" t="s">
        <v>14</v>
      </c>
      <c r="BA39" s="135" t="s">
        <v>14</v>
      </c>
      <c r="BB39" s="153" t="s">
        <v>14</v>
      </c>
    </row>
    <row r="40" spans="2:54" x14ac:dyDescent="0.25">
      <c r="B40" s="59">
        <f t="shared" si="3"/>
        <v>0</v>
      </c>
      <c r="C40" s="145">
        <f t="shared" si="4"/>
        <v>0</v>
      </c>
      <c r="D40" s="128">
        <f t="shared" si="5"/>
        <v>0</v>
      </c>
      <c r="E40" s="48">
        <f t="shared" si="6"/>
        <v>0</v>
      </c>
      <c r="F40" s="58">
        <f t="shared" si="7"/>
        <v>0</v>
      </c>
      <c r="G40" s="127">
        <f t="shared" si="8"/>
        <v>0</v>
      </c>
      <c r="H40" s="57">
        <f t="shared" si="9"/>
        <v>0</v>
      </c>
      <c r="I40" t="s">
        <v>376</v>
      </c>
      <c r="J40" t="s">
        <v>133</v>
      </c>
      <c r="K40" s="40" t="s">
        <v>49</v>
      </c>
      <c r="L40" s="135" t="s">
        <v>67</v>
      </c>
      <c r="M40" t="s">
        <v>374</v>
      </c>
      <c r="N40" s="40" t="s">
        <v>80</v>
      </c>
      <c r="O40" s="135" t="s">
        <v>5</v>
      </c>
      <c r="P40" s="153" t="s">
        <v>14</v>
      </c>
      <c r="Q40" s="135"/>
      <c r="R40" s="153"/>
      <c r="S40" s="153"/>
      <c r="T40" s="135" t="s">
        <v>6</v>
      </c>
      <c r="U40" s="153" t="s">
        <v>14</v>
      </c>
      <c r="V40" s="135" t="s">
        <v>2</v>
      </c>
      <c r="W40" s="153" t="s">
        <v>14</v>
      </c>
      <c r="X40" s="135" t="s">
        <v>37</v>
      </c>
      <c r="Y40" s="153" t="s">
        <v>14</v>
      </c>
      <c r="Z40" s="53" t="s">
        <v>307</v>
      </c>
      <c r="AA40" s="153" t="s">
        <v>14</v>
      </c>
      <c r="AB40" s="147" t="s">
        <v>397</v>
      </c>
      <c r="AC40" s="149" t="s">
        <v>14</v>
      </c>
      <c r="AD40" s="135" t="s">
        <v>7</v>
      </c>
      <c r="AE40" s="153" t="s">
        <v>14</v>
      </c>
      <c r="AF40" s="135" t="s">
        <v>8</v>
      </c>
      <c r="AG40" s="149" t="s">
        <v>14</v>
      </c>
      <c r="AH40" s="53" t="s">
        <v>85</v>
      </c>
      <c r="AI40" s="149" t="s">
        <v>14</v>
      </c>
      <c r="AJ40" s="135" t="s">
        <v>250</v>
      </c>
      <c r="AK40" s="137" t="s">
        <v>14</v>
      </c>
      <c r="AL40" s="135" t="s">
        <v>10</v>
      </c>
      <c r="AM40" s="146" t="s">
        <v>14</v>
      </c>
      <c r="AN40" s="135" t="s">
        <v>11</v>
      </c>
      <c r="AO40" s="149" t="s">
        <v>14</v>
      </c>
      <c r="AP40" s="54" t="s">
        <v>88</v>
      </c>
      <c r="AQ40" s="154" t="s">
        <v>14</v>
      </c>
      <c r="AR40" s="154"/>
      <c r="AS40" s="54" t="s">
        <v>113</v>
      </c>
      <c r="AT40" s="151" t="s">
        <v>14</v>
      </c>
      <c r="AU40" s="56" t="s">
        <v>12</v>
      </c>
      <c r="AV40" s="146" t="s">
        <v>14</v>
      </c>
      <c r="AW40" s="56" t="s">
        <v>13</v>
      </c>
      <c r="AX40" s="146" t="s">
        <v>14</v>
      </c>
      <c r="AY40" s="53" t="s">
        <v>87</v>
      </c>
      <c r="AZ40" s="146" t="s">
        <v>14</v>
      </c>
      <c r="BA40" s="135" t="s">
        <v>14</v>
      </c>
      <c r="BB40" s="153" t="s">
        <v>14</v>
      </c>
    </row>
    <row r="41" spans="2:54" x14ac:dyDescent="0.25">
      <c r="B41" s="59">
        <f t="shared" si="3"/>
        <v>0</v>
      </c>
      <c r="C41" s="145">
        <f t="shared" si="4"/>
        <v>0</v>
      </c>
      <c r="D41" s="128">
        <f t="shared" si="5"/>
        <v>0</v>
      </c>
      <c r="E41" s="48">
        <f t="shared" si="6"/>
        <v>0</v>
      </c>
      <c r="F41" s="58">
        <f t="shared" si="7"/>
        <v>0</v>
      </c>
      <c r="G41" s="127">
        <f t="shared" si="8"/>
        <v>0</v>
      </c>
      <c r="H41" s="57">
        <f t="shared" si="9"/>
        <v>0</v>
      </c>
      <c r="I41" t="s">
        <v>376</v>
      </c>
      <c r="J41" t="s">
        <v>394</v>
      </c>
      <c r="K41" s="40" t="s">
        <v>49</v>
      </c>
      <c r="L41" s="135" t="s">
        <v>67</v>
      </c>
      <c r="M41" t="s">
        <v>210</v>
      </c>
      <c r="N41" s="40" t="s">
        <v>75</v>
      </c>
      <c r="O41" s="135" t="s">
        <v>5</v>
      </c>
      <c r="P41" s="153" t="s">
        <v>14</v>
      </c>
      <c r="Q41" s="135"/>
      <c r="R41" s="153"/>
      <c r="S41" s="153"/>
      <c r="T41" s="135" t="s">
        <v>6</v>
      </c>
      <c r="U41" s="153" t="s">
        <v>14</v>
      </c>
      <c r="V41" s="135" t="s">
        <v>2</v>
      </c>
      <c r="W41" s="153" t="s">
        <v>14</v>
      </c>
      <c r="X41" s="135" t="s">
        <v>37</v>
      </c>
      <c r="Y41" s="153" t="s">
        <v>14</v>
      </c>
      <c r="Z41" s="53" t="s">
        <v>307</v>
      </c>
      <c r="AA41" s="153" t="s">
        <v>14</v>
      </c>
      <c r="AB41" s="147" t="s">
        <v>397</v>
      </c>
      <c r="AC41" s="149" t="s">
        <v>14</v>
      </c>
      <c r="AD41" s="135" t="s">
        <v>7</v>
      </c>
      <c r="AE41" s="153" t="s">
        <v>14</v>
      </c>
      <c r="AF41" s="135" t="s">
        <v>8</v>
      </c>
      <c r="AG41" s="149" t="s">
        <v>14</v>
      </c>
      <c r="AH41" s="53" t="s">
        <v>85</v>
      </c>
      <c r="AI41" s="149" t="s">
        <v>14</v>
      </c>
      <c r="AJ41" s="135" t="s">
        <v>250</v>
      </c>
      <c r="AK41" s="137" t="s">
        <v>14</v>
      </c>
      <c r="AL41" s="135" t="s">
        <v>10</v>
      </c>
      <c r="AM41" s="146" t="s">
        <v>14</v>
      </c>
      <c r="AN41" s="135" t="s">
        <v>11</v>
      </c>
      <c r="AO41" s="149" t="s">
        <v>14</v>
      </c>
      <c r="AP41" s="54" t="s">
        <v>88</v>
      </c>
      <c r="AQ41" s="154" t="s">
        <v>14</v>
      </c>
      <c r="AR41" s="154"/>
      <c r="AS41" s="54" t="s">
        <v>113</v>
      </c>
      <c r="AT41" s="151" t="s">
        <v>14</v>
      </c>
      <c r="AU41" s="56" t="s">
        <v>12</v>
      </c>
      <c r="AV41" s="146" t="s">
        <v>14</v>
      </c>
      <c r="AW41" s="56" t="s">
        <v>13</v>
      </c>
      <c r="AX41" s="146" t="s">
        <v>14</v>
      </c>
      <c r="AY41" s="53" t="s">
        <v>87</v>
      </c>
      <c r="AZ41" s="146" t="s">
        <v>14</v>
      </c>
      <c r="BA41" s="135" t="s">
        <v>14</v>
      </c>
      <c r="BB41" s="153" t="s">
        <v>14</v>
      </c>
    </row>
    <row r="42" spans="2:54" x14ac:dyDescent="0.25">
      <c r="B42" s="59">
        <f t="shared" si="3"/>
        <v>0</v>
      </c>
      <c r="C42" s="145">
        <f t="shared" si="4"/>
        <v>0</v>
      </c>
      <c r="D42" s="128">
        <f t="shared" si="5"/>
        <v>0</v>
      </c>
      <c r="E42" s="48">
        <f t="shared" si="6"/>
        <v>0</v>
      </c>
      <c r="F42" s="58">
        <f t="shared" si="7"/>
        <v>0</v>
      </c>
      <c r="G42" s="127">
        <f t="shared" si="8"/>
        <v>0</v>
      </c>
      <c r="H42" s="57">
        <f t="shared" si="9"/>
        <v>0</v>
      </c>
      <c r="I42" t="s">
        <v>376</v>
      </c>
      <c r="J42" t="s">
        <v>395</v>
      </c>
      <c r="K42" s="40" t="s">
        <v>49</v>
      </c>
      <c r="L42" s="135" t="s">
        <v>67</v>
      </c>
      <c r="M42" t="s">
        <v>328</v>
      </c>
      <c r="N42" s="40" t="s">
        <v>285</v>
      </c>
      <c r="O42" s="135" t="s">
        <v>5</v>
      </c>
      <c r="P42" s="153" t="s">
        <v>14</v>
      </c>
      <c r="Q42" s="135"/>
      <c r="R42" s="153"/>
      <c r="S42" s="153"/>
      <c r="T42" s="135" t="s">
        <v>6</v>
      </c>
      <c r="U42" s="153" t="s">
        <v>14</v>
      </c>
      <c r="V42" s="135" t="s">
        <v>2</v>
      </c>
      <c r="W42" s="153" t="s">
        <v>14</v>
      </c>
      <c r="X42" s="135" t="s">
        <v>37</v>
      </c>
      <c r="Y42" s="153" t="s">
        <v>14</v>
      </c>
      <c r="Z42" s="53" t="s">
        <v>307</v>
      </c>
      <c r="AA42" s="153" t="s">
        <v>14</v>
      </c>
      <c r="AB42" s="147" t="s">
        <v>397</v>
      </c>
      <c r="AC42" s="149" t="s">
        <v>14</v>
      </c>
      <c r="AD42" s="135" t="s">
        <v>7</v>
      </c>
      <c r="AE42" s="153" t="s">
        <v>14</v>
      </c>
      <c r="AF42" s="135" t="s">
        <v>8</v>
      </c>
      <c r="AG42" s="149" t="s">
        <v>14</v>
      </c>
      <c r="AH42" s="53" t="s">
        <v>85</v>
      </c>
      <c r="AI42" s="149" t="s">
        <v>14</v>
      </c>
      <c r="AJ42" s="135" t="s">
        <v>250</v>
      </c>
      <c r="AK42" s="137" t="s">
        <v>14</v>
      </c>
      <c r="AL42" s="135" t="s">
        <v>10</v>
      </c>
      <c r="AM42" s="146" t="s">
        <v>14</v>
      </c>
      <c r="AN42" s="135" t="s">
        <v>11</v>
      </c>
      <c r="AO42" s="149" t="s">
        <v>14</v>
      </c>
      <c r="AP42" s="54" t="s">
        <v>88</v>
      </c>
      <c r="AQ42" s="154" t="s">
        <v>14</v>
      </c>
      <c r="AR42" s="154"/>
      <c r="AS42" s="54" t="s">
        <v>113</v>
      </c>
      <c r="AT42" s="151" t="s">
        <v>14</v>
      </c>
      <c r="AU42" s="56" t="s">
        <v>12</v>
      </c>
      <c r="AV42" s="146" t="s">
        <v>14</v>
      </c>
      <c r="AW42" s="56" t="s">
        <v>13</v>
      </c>
      <c r="AX42" s="146" t="s">
        <v>14</v>
      </c>
      <c r="AY42" s="53" t="s">
        <v>87</v>
      </c>
      <c r="AZ42" s="146" t="s">
        <v>14</v>
      </c>
      <c r="BA42" s="135" t="s">
        <v>14</v>
      </c>
      <c r="BB42" s="153" t="s">
        <v>14</v>
      </c>
    </row>
    <row r="43" spans="2:54" x14ac:dyDescent="0.25">
      <c r="B43" s="59">
        <f t="shared" si="3"/>
        <v>0</v>
      </c>
      <c r="C43" s="145">
        <f t="shared" si="4"/>
        <v>0</v>
      </c>
      <c r="D43" s="128">
        <f t="shared" si="5"/>
        <v>0</v>
      </c>
      <c r="E43" s="48">
        <f t="shared" si="6"/>
        <v>0</v>
      </c>
      <c r="F43" s="58">
        <f t="shared" si="7"/>
        <v>0</v>
      </c>
      <c r="G43" s="127">
        <f t="shared" si="8"/>
        <v>0</v>
      </c>
      <c r="H43" s="57">
        <f t="shared" si="9"/>
        <v>0</v>
      </c>
      <c r="I43" t="s">
        <v>376</v>
      </c>
      <c r="J43" t="s">
        <v>353</v>
      </c>
      <c r="K43" s="176" t="s">
        <v>239</v>
      </c>
      <c r="L43" s="135" t="s">
        <v>67</v>
      </c>
      <c r="M43" t="s">
        <v>63</v>
      </c>
      <c r="N43" s="40" t="s">
        <v>285</v>
      </c>
      <c r="O43" s="135" t="s">
        <v>5</v>
      </c>
      <c r="P43" s="153" t="s">
        <v>14</v>
      </c>
      <c r="Q43" s="135"/>
      <c r="R43" s="153"/>
      <c r="S43" s="153"/>
      <c r="T43" s="135" t="s">
        <v>6</v>
      </c>
      <c r="U43" s="153" t="s">
        <v>14</v>
      </c>
      <c r="V43" s="135" t="s">
        <v>2</v>
      </c>
      <c r="W43" s="153" t="s">
        <v>14</v>
      </c>
      <c r="X43" s="135" t="s">
        <v>37</v>
      </c>
      <c r="Y43" s="153" t="s">
        <v>14</v>
      </c>
      <c r="Z43" s="53" t="s">
        <v>307</v>
      </c>
      <c r="AA43" s="153" t="s">
        <v>14</v>
      </c>
      <c r="AB43" s="147" t="s">
        <v>397</v>
      </c>
      <c r="AC43" s="149" t="s">
        <v>14</v>
      </c>
      <c r="AD43" s="135" t="s">
        <v>7</v>
      </c>
      <c r="AE43" s="153" t="s">
        <v>14</v>
      </c>
      <c r="AF43" s="135" t="s">
        <v>8</v>
      </c>
      <c r="AG43" s="149" t="s">
        <v>14</v>
      </c>
      <c r="AH43" s="53" t="s">
        <v>85</v>
      </c>
      <c r="AI43" s="149" t="s">
        <v>14</v>
      </c>
      <c r="AJ43" s="135" t="s">
        <v>250</v>
      </c>
      <c r="AK43" s="137" t="s">
        <v>14</v>
      </c>
      <c r="AL43" s="135" t="s">
        <v>10</v>
      </c>
      <c r="AM43" s="146" t="s">
        <v>14</v>
      </c>
      <c r="AN43" s="135" t="s">
        <v>11</v>
      </c>
      <c r="AO43" s="149" t="s">
        <v>14</v>
      </c>
      <c r="AP43" s="54" t="s">
        <v>88</v>
      </c>
      <c r="AQ43" s="154" t="s">
        <v>14</v>
      </c>
      <c r="AR43" s="154"/>
      <c r="AS43" s="54" t="s">
        <v>113</v>
      </c>
      <c r="AT43" s="151" t="s">
        <v>14</v>
      </c>
      <c r="AU43" s="56" t="s">
        <v>12</v>
      </c>
      <c r="AV43" s="146" t="s">
        <v>14</v>
      </c>
      <c r="AW43" s="56" t="s">
        <v>13</v>
      </c>
      <c r="AX43" s="146" t="s">
        <v>14</v>
      </c>
      <c r="AY43" s="53" t="s">
        <v>87</v>
      </c>
      <c r="AZ43" s="146" t="s">
        <v>14</v>
      </c>
      <c r="BA43" s="135" t="s">
        <v>14</v>
      </c>
      <c r="BB43" s="153" t="s">
        <v>14</v>
      </c>
    </row>
    <row r="44" spans="2:54" x14ac:dyDescent="0.25">
      <c r="B44" s="59">
        <f t="shared" si="3"/>
        <v>0</v>
      </c>
      <c r="C44" s="145">
        <f t="shared" si="4"/>
        <v>0</v>
      </c>
      <c r="D44" s="128">
        <f t="shared" si="5"/>
        <v>0</v>
      </c>
      <c r="E44" s="48">
        <f t="shared" si="6"/>
        <v>0</v>
      </c>
      <c r="F44" s="58">
        <f t="shared" si="7"/>
        <v>0</v>
      </c>
      <c r="G44" s="127">
        <f t="shared" si="8"/>
        <v>0</v>
      </c>
      <c r="H44" s="57">
        <f t="shared" si="9"/>
        <v>0</v>
      </c>
      <c r="I44" t="s">
        <v>376</v>
      </c>
      <c r="J44" t="s">
        <v>396</v>
      </c>
      <c r="K44" s="40" t="s">
        <v>49</v>
      </c>
      <c r="L44" s="135" t="s">
        <v>67</v>
      </c>
      <c r="M44" t="s">
        <v>438</v>
      </c>
      <c r="N44" s="40" t="s">
        <v>80</v>
      </c>
      <c r="O44" s="135" t="s">
        <v>5</v>
      </c>
      <c r="P44" s="153" t="s">
        <v>14</v>
      </c>
      <c r="Q44" s="135"/>
      <c r="R44" s="153"/>
      <c r="S44" s="153"/>
      <c r="T44" s="135" t="s">
        <v>6</v>
      </c>
      <c r="U44" s="153" t="s">
        <v>14</v>
      </c>
      <c r="V44" s="135" t="s">
        <v>2</v>
      </c>
      <c r="W44" s="153" t="s">
        <v>14</v>
      </c>
      <c r="X44" s="135" t="s">
        <v>37</v>
      </c>
      <c r="Y44" s="153" t="s">
        <v>14</v>
      </c>
      <c r="Z44" s="53" t="s">
        <v>307</v>
      </c>
      <c r="AA44" s="153" t="s">
        <v>14</v>
      </c>
      <c r="AB44" s="147" t="s">
        <v>397</v>
      </c>
      <c r="AC44" s="149" t="s">
        <v>14</v>
      </c>
      <c r="AD44" s="135" t="s">
        <v>7</v>
      </c>
      <c r="AE44" s="153" t="s">
        <v>14</v>
      </c>
      <c r="AF44" s="135" t="s">
        <v>8</v>
      </c>
      <c r="AG44" s="149" t="s">
        <v>14</v>
      </c>
      <c r="AH44" s="53" t="s">
        <v>85</v>
      </c>
      <c r="AI44" s="149" t="s">
        <v>14</v>
      </c>
      <c r="AJ44" s="135" t="s">
        <v>250</v>
      </c>
      <c r="AK44" s="137" t="s">
        <v>14</v>
      </c>
      <c r="AL44" s="135" t="s">
        <v>10</v>
      </c>
      <c r="AM44" s="146" t="s">
        <v>14</v>
      </c>
      <c r="AN44" s="135" t="s">
        <v>11</v>
      </c>
      <c r="AO44" s="149" t="s">
        <v>14</v>
      </c>
      <c r="AP44" s="54" t="s">
        <v>88</v>
      </c>
      <c r="AQ44" s="154" t="s">
        <v>14</v>
      </c>
      <c r="AR44" s="154"/>
      <c r="AS44" s="54" t="s">
        <v>113</v>
      </c>
      <c r="AT44" s="151" t="s">
        <v>14</v>
      </c>
      <c r="AU44" s="56" t="s">
        <v>12</v>
      </c>
      <c r="AV44" s="146" t="s">
        <v>14</v>
      </c>
      <c r="AW44" s="56" t="s">
        <v>13</v>
      </c>
      <c r="AX44" s="146" t="s">
        <v>14</v>
      </c>
      <c r="AY44" s="53" t="s">
        <v>87</v>
      </c>
      <c r="AZ44" s="146" t="s">
        <v>14</v>
      </c>
      <c r="BA44" s="135" t="s">
        <v>14</v>
      </c>
      <c r="BB44" s="153" t="s">
        <v>14</v>
      </c>
    </row>
    <row r="45" spans="2:54" x14ac:dyDescent="0.25">
      <c r="B45" s="59">
        <f t="shared" si="3"/>
        <v>0</v>
      </c>
      <c r="C45" s="145">
        <f t="shared" si="4"/>
        <v>0</v>
      </c>
      <c r="D45" s="128">
        <f t="shared" si="5"/>
        <v>0</v>
      </c>
      <c r="E45" s="48">
        <f t="shared" si="6"/>
        <v>0</v>
      </c>
      <c r="F45" s="58">
        <f t="shared" si="7"/>
        <v>0</v>
      </c>
      <c r="G45" s="127">
        <f t="shared" si="8"/>
        <v>0</v>
      </c>
      <c r="H45" s="57">
        <f t="shared" si="9"/>
        <v>0</v>
      </c>
      <c r="I45" t="s">
        <v>376</v>
      </c>
      <c r="J45" s="139" t="s">
        <v>14</v>
      </c>
      <c r="K45" s="40"/>
      <c r="L45" s="135" t="s">
        <v>67</v>
      </c>
      <c r="M45" t="s">
        <v>51</v>
      </c>
      <c r="N45" s="40" t="s">
        <v>75</v>
      </c>
      <c r="O45" s="135" t="s">
        <v>5</v>
      </c>
      <c r="P45" s="153" t="s">
        <v>14</v>
      </c>
      <c r="Q45" s="135"/>
      <c r="R45" s="153"/>
      <c r="S45" s="153"/>
      <c r="T45" s="135" t="s">
        <v>6</v>
      </c>
      <c r="U45" s="153" t="s">
        <v>14</v>
      </c>
      <c r="V45" s="135" t="s">
        <v>2</v>
      </c>
      <c r="W45" s="153" t="s">
        <v>14</v>
      </c>
      <c r="X45" s="135" t="s">
        <v>37</v>
      </c>
      <c r="Y45" s="153" t="s">
        <v>14</v>
      </c>
      <c r="Z45" s="53" t="s">
        <v>307</v>
      </c>
      <c r="AA45" s="153" t="s">
        <v>14</v>
      </c>
      <c r="AB45" s="147" t="s">
        <v>397</v>
      </c>
      <c r="AC45" s="149" t="s">
        <v>14</v>
      </c>
      <c r="AD45" s="135" t="s">
        <v>7</v>
      </c>
      <c r="AE45" s="153" t="s">
        <v>14</v>
      </c>
      <c r="AF45" s="135" t="s">
        <v>8</v>
      </c>
      <c r="AG45" s="149" t="s">
        <v>14</v>
      </c>
      <c r="AH45" s="53" t="s">
        <v>85</v>
      </c>
      <c r="AI45" s="149" t="s">
        <v>14</v>
      </c>
      <c r="AJ45" s="135" t="s">
        <v>250</v>
      </c>
      <c r="AK45" s="137" t="s">
        <v>14</v>
      </c>
      <c r="AL45" s="135" t="s">
        <v>10</v>
      </c>
      <c r="AM45" s="146" t="s">
        <v>14</v>
      </c>
      <c r="AN45" s="135" t="s">
        <v>11</v>
      </c>
      <c r="AO45" s="149" t="s">
        <v>14</v>
      </c>
      <c r="AP45" s="54" t="s">
        <v>88</v>
      </c>
      <c r="AQ45" s="154" t="s">
        <v>14</v>
      </c>
      <c r="AR45" s="154"/>
      <c r="AS45" s="54" t="s">
        <v>113</v>
      </c>
      <c r="AT45" s="151" t="s">
        <v>14</v>
      </c>
      <c r="AU45" s="56" t="s">
        <v>12</v>
      </c>
      <c r="AV45" s="146" t="s">
        <v>14</v>
      </c>
      <c r="AW45" s="56" t="s">
        <v>13</v>
      </c>
      <c r="AX45" s="146" t="s">
        <v>14</v>
      </c>
      <c r="AY45" s="53" t="s">
        <v>87</v>
      </c>
      <c r="AZ45" s="146" t="s">
        <v>14</v>
      </c>
      <c r="BA45" s="135" t="s">
        <v>14</v>
      </c>
      <c r="BB45" s="153" t="s">
        <v>14</v>
      </c>
    </row>
    <row r="46" spans="2:54" x14ac:dyDescent="0.25">
      <c r="B46" s="59">
        <f t="shared" si="3"/>
        <v>0</v>
      </c>
      <c r="C46" s="145">
        <f t="shared" si="4"/>
        <v>0</v>
      </c>
      <c r="D46" s="128">
        <f t="shared" si="5"/>
        <v>0</v>
      </c>
      <c r="E46" s="48">
        <f t="shared" si="6"/>
        <v>0</v>
      </c>
      <c r="F46" s="58">
        <f t="shared" si="7"/>
        <v>0</v>
      </c>
      <c r="G46" s="127">
        <f t="shared" si="8"/>
        <v>0</v>
      </c>
      <c r="H46" s="57">
        <f t="shared" si="9"/>
        <v>0</v>
      </c>
      <c r="I46" t="s">
        <v>376</v>
      </c>
      <c r="J46" s="139" t="s">
        <v>14</v>
      </c>
      <c r="K46" s="40"/>
      <c r="L46" s="135" t="s">
        <v>67</v>
      </c>
      <c r="M46" t="s">
        <v>288</v>
      </c>
      <c r="N46" s="40" t="s">
        <v>80</v>
      </c>
      <c r="O46" s="135" t="s">
        <v>5</v>
      </c>
      <c r="P46" s="153" t="s">
        <v>14</v>
      </c>
      <c r="Q46" s="135"/>
      <c r="R46" s="153"/>
      <c r="S46" s="153"/>
      <c r="T46" s="135" t="s">
        <v>6</v>
      </c>
      <c r="U46" s="153" t="s">
        <v>14</v>
      </c>
      <c r="V46" s="135" t="s">
        <v>2</v>
      </c>
      <c r="W46" s="153" t="s">
        <v>14</v>
      </c>
      <c r="X46" s="135" t="s">
        <v>37</v>
      </c>
      <c r="Y46" s="153" t="s">
        <v>14</v>
      </c>
      <c r="Z46" s="53" t="s">
        <v>307</v>
      </c>
      <c r="AA46" s="153" t="s">
        <v>14</v>
      </c>
      <c r="AB46" s="147" t="s">
        <v>397</v>
      </c>
      <c r="AC46" s="149" t="s">
        <v>14</v>
      </c>
      <c r="AD46" s="135" t="s">
        <v>7</v>
      </c>
      <c r="AE46" s="153" t="s">
        <v>14</v>
      </c>
      <c r="AF46" s="135" t="s">
        <v>8</v>
      </c>
      <c r="AG46" s="149" t="s">
        <v>14</v>
      </c>
      <c r="AH46" s="53" t="s">
        <v>85</v>
      </c>
      <c r="AI46" s="149" t="s">
        <v>14</v>
      </c>
      <c r="AJ46" s="135" t="s">
        <v>250</v>
      </c>
      <c r="AK46" s="137" t="s">
        <v>14</v>
      </c>
      <c r="AL46" s="135" t="s">
        <v>10</v>
      </c>
      <c r="AM46" s="146" t="s">
        <v>14</v>
      </c>
      <c r="AN46" s="135" t="s">
        <v>11</v>
      </c>
      <c r="AO46" s="149" t="s">
        <v>14</v>
      </c>
      <c r="AP46" s="54" t="s">
        <v>88</v>
      </c>
      <c r="AQ46" s="154" t="s">
        <v>14</v>
      </c>
      <c r="AR46" s="154"/>
      <c r="AS46" s="54" t="s">
        <v>113</v>
      </c>
      <c r="AT46" s="151" t="s">
        <v>14</v>
      </c>
      <c r="AU46" s="56" t="s">
        <v>12</v>
      </c>
      <c r="AV46" s="146" t="s">
        <v>14</v>
      </c>
      <c r="AW46" s="56" t="s">
        <v>13</v>
      </c>
      <c r="AX46" s="146" t="s">
        <v>14</v>
      </c>
      <c r="AY46" s="53" t="s">
        <v>87</v>
      </c>
      <c r="AZ46" s="146" t="s">
        <v>14</v>
      </c>
      <c r="BA46" s="135" t="s">
        <v>14</v>
      </c>
      <c r="BB46" s="153" t="s">
        <v>14</v>
      </c>
    </row>
    <row r="47" spans="2:54" x14ac:dyDescent="0.25">
      <c r="B47" s="59">
        <f t="shared" si="3"/>
        <v>0</v>
      </c>
      <c r="C47" s="145">
        <f t="shared" si="4"/>
        <v>0</v>
      </c>
      <c r="D47" s="128">
        <f t="shared" si="5"/>
        <v>0</v>
      </c>
      <c r="E47" s="48">
        <f t="shared" si="6"/>
        <v>0</v>
      </c>
      <c r="F47" s="58">
        <f t="shared" si="7"/>
        <v>0</v>
      </c>
      <c r="G47" s="127">
        <f t="shared" si="8"/>
        <v>0</v>
      </c>
      <c r="H47" s="57">
        <f t="shared" si="9"/>
        <v>0</v>
      </c>
      <c r="I47" t="s">
        <v>376</v>
      </c>
      <c r="J47" s="139" t="s">
        <v>14</v>
      </c>
      <c r="K47" s="40"/>
      <c r="L47" s="135" t="s">
        <v>67</v>
      </c>
      <c r="M47" t="s">
        <v>439</v>
      </c>
      <c r="N47" s="40" t="s">
        <v>80</v>
      </c>
      <c r="O47" s="135" t="s">
        <v>5</v>
      </c>
      <c r="P47" s="153" t="s">
        <v>14</v>
      </c>
      <c r="Q47" s="135"/>
      <c r="R47" s="153"/>
      <c r="S47" s="153"/>
      <c r="T47" s="135" t="s">
        <v>6</v>
      </c>
      <c r="U47" s="153" t="s">
        <v>14</v>
      </c>
      <c r="V47" s="135" t="s">
        <v>2</v>
      </c>
      <c r="W47" s="153" t="s">
        <v>14</v>
      </c>
      <c r="X47" s="135" t="s">
        <v>37</v>
      </c>
      <c r="Y47" s="153" t="s">
        <v>14</v>
      </c>
      <c r="Z47" s="53" t="s">
        <v>307</v>
      </c>
      <c r="AA47" s="153" t="s">
        <v>14</v>
      </c>
      <c r="AB47" s="147" t="s">
        <v>397</v>
      </c>
      <c r="AC47" s="149" t="s">
        <v>14</v>
      </c>
      <c r="AD47" s="135" t="s">
        <v>7</v>
      </c>
      <c r="AE47" s="153" t="s">
        <v>14</v>
      </c>
      <c r="AF47" s="135" t="s">
        <v>8</v>
      </c>
      <c r="AG47" s="149" t="s">
        <v>14</v>
      </c>
      <c r="AH47" s="53" t="s">
        <v>85</v>
      </c>
      <c r="AI47" s="149" t="s">
        <v>14</v>
      </c>
      <c r="AJ47" s="135" t="s">
        <v>250</v>
      </c>
      <c r="AK47" s="137" t="s">
        <v>14</v>
      </c>
      <c r="AL47" s="135" t="s">
        <v>10</v>
      </c>
      <c r="AM47" s="146" t="s">
        <v>14</v>
      </c>
      <c r="AN47" s="135" t="s">
        <v>11</v>
      </c>
      <c r="AO47" s="149" t="s">
        <v>14</v>
      </c>
      <c r="AP47" s="54" t="s">
        <v>88</v>
      </c>
      <c r="AQ47" s="154" t="s">
        <v>14</v>
      </c>
      <c r="AR47" s="154"/>
      <c r="AS47" s="54" t="s">
        <v>113</v>
      </c>
      <c r="AT47" s="151" t="s">
        <v>14</v>
      </c>
      <c r="AU47" s="56" t="s">
        <v>12</v>
      </c>
      <c r="AV47" s="146" t="s">
        <v>14</v>
      </c>
      <c r="AW47" s="56" t="s">
        <v>13</v>
      </c>
      <c r="AX47" s="146" t="s">
        <v>14</v>
      </c>
      <c r="AY47" s="53" t="s">
        <v>87</v>
      </c>
      <c r="AZ47" s="146" t="s">
        <v>14</v>
      </c>
      <c r="BA47" s="135" t="s">
        <v>14</v>
      </c>
      <c r="BB47" s="153" t="s">
        <v>14</v>
      </c>
    </row>
    <row r="48" spans="2:54" x14ac:dyDescent="0.25">
      <c r="B48" s="59">
        <f t="shared" si="3"/>
        <v>0</v>
      </c>
      <c r="C48" s="145">
        <f t="shared" si="4"/>
        <v>0</v>
      </c>
      <c r="D48" s="128">
        <f t="shared" si="5"/>
        <v>0</v>
      </c>
      <c r="E48" s="48">
        <f t="shared" si="6"/>
        <v>0</v>
      </c>
      <c r="F48" s="58">
        <f t="shared" si="7"/>
        <v>0</v>
      </c>
      <c r="G48" s="127">
        <f t="shared" si="8"/>
        <v>0</v>
      </c>
      <c r="H48" s="57">
        <f t="shared" si="9"/>
        <v>0</v>
      </c>
      <c r="I48" t="s">
        <v>376</v>
      </c>
      <c r="J48" s="139" t="s">
        <v>14</v>
      </c>
      <c r="K48" s="40"/>
      <c r="L48" s="135" t="s">
        <v>67</v>
      </c>
      <c r="M48" t="s">
        <v>356</v>
      </c>
      <c r="N48" s="40" t="s">
        <v>80</v>
      </c>
      <c r="O48" s="135" t="s">
        <v>5</v>
      </c>
      <c r="P48" s="153" t="s">
        <v>14</v>
      </c>
      <c r="Q48" s="135"/>
      <c r="R48" s="153"/>
      <c r="S48" s="153"/>
      <c r="T48" s="135" t="s">
        <v>6</v>
      </c>
      <c r="U48" s="153" t="s">
        <v>14</v>
      </c>
      <c r="V48" s="135" t="s">
        <v>2</v>
      </c>
      <c r="W48" s="153" t="s">
        <v>14</v>
      </c>
      <c r="X48" s="135" t="s">
        <v>37</v>
      </c>
      <c r="Y48" s="153" t="s">
        <v>14</v>
      </c>
      <c r="Z48" s="53" t="s">
        <v>307</v>
      </c>
      <c r="AA48" s="153" t="s">
        <v>14</v>
      </c>
      <c r="AB48" s="147" t="s">
        <v>397</v>
      </c>
      <c r="AC48" s="149" t="s">
        <v>14</v>
      </c>
      <c r="AD48" s="135" t="s">
        <v>7</v>
      </c>
      <c r="AE48" s="153" t="s">
        <v>14</v>
      </c>
      <c r="AF48" s="135" t="s">
        <v>8</v>
      </c>
      <c r="AG48" s="149" t="s">
        <v>14</v>
      </c>
      <c r="AH48" s="53" t="s">
        <v>85</v>
      </c>
      <c r="AI48" s="149" t="s">
        <v>14</v>
      </c>
      <c r="AJ48" s="135" t="s">
        <v>250</v>
      </c>
      <c r="AK48" s="137" t="s">
        <v>14</v>
      </c>
      <c r="AL48" s="135" t="s">
        <v>10</v>
      </c>
      <c r="AM48" s="146" t="s">
        <v>14</v>
      </c>
      <c r="AN48" s="135" t="s">
        <v>11</v>
      </c>
      <c r="AO48" s="149" t="s">
        <v>14</v>
      </c>
      <c r="AP48" s="54" t="s">
        <v>88</v>
      </c>
      <c r="AQ48" s="154" t="s">
        <v>14</v>
      </c>
      <c r="AR48" s="154"/>
      <c r="AS48" s="54" t="s">
        <v>113</v>
      </c>
      <c r="AT48" s="151" t="s">
        <v>14</v>
      </c>
      <c r="AU48" s="56" t="s">
        <v>12</v>
      </c>
      <c r="AV48" s="146" t="s">
        <v>14</v>
      </c>
      <c r="AW48" s="56" t="s">
        <v>13</v>
      </c>
      <c r="AX48" s="146" t="s">
        <v>14</v>
      </c>
      <c r="AY48" s="53" t="s">
        <v>87</v>
      </c>
      <c r="AZ48" s="146" t="s">
        <v>14</v>
      </c>
      <c r="BA48" s="135" t="s">
        <v>14</v>
      </c>
      <c r="BB48" s="153" t="s">
        <v>14</v>
      </c>
    </row>
    <row r="49" spans="2:54" x14ac:dyDescent="0.25">
      <c r="B49" s="59">
        <f t="shared" si="3"/>
        <v>0</v>
      </c>
      <c r="C49" s="145">
        <f t="shared" si="4"/>
        <v>0</v>
      </c>
      <c r="D49" s="128">
        <f t="shared" si="5"/>
        <v>0</v>
      </c>
      <c r="E49" s="48">
        <f t="shared" si="6"/>
        <v>0</v>
      </c>
      <c r="F49" s="58">
        <f t="shared" si="7"/>
        <v>0</v>
      </c>
      <c r="G49" s="127">
        <f t="shared" si="8"/>
        <v>0</v>
      </c>
      <c r="H49" s="57">
        <f t="shared" si="9"/>
        <v>0</v>
      </c>
      <c r="I49" t="s">
        <v>376</v>
      </c>
      <c r="J49" s="139" t="s">
        <v>14</v>
      </c>
      <c r="K49" s="40"/>
      <c r="L49" s="135" t="s">
        <v>67</v>
      </c>
      <c r="M49" t="s">
        <v>357</v>
      </c>
      <c r="N49" s="40" t="s">
        <v>80</v>
      </c>
      <c r="O49" s="135" t="s">
        <v>5</v>
      </c>
      <c r="P49" s="153" t="s">
        <v>14</v>
      </c>
      <c r="Q49" s="135"/>
      <c r="R49" s="153"/>
      <c r="S49" s="153"/>
      <c r="T49" s="135" t="s">
        <v>6</v>
      </c>
      <c r="U49" s="153" t="s">
        <v>14</v>
      </c>
      <c r="V49" s="135" t="s">
        <v>2</v>
      </c>
      <c r="W49" s="153" t="s">
        <v>14</v>
      </c>
      <c r="X49" s="135" t="s">
        <v>37</v>
      </c>
      <c r="Y49" s="153" t="s">
        <v>14</v>
      </c>
      <c r="Z49" s="53" t="s">
        <v>307</v>
      </c>
      <c r="AA49" s="153" t="s">
        <v>14</v>
      </c>
      <c r="AB49" s="147" t="s">
        <v>397</v>
      </c>
      <c r="AC49" s="149" t="s">
        <v>14</v>
      </c>
      <c r="AD49" s="135" t="s">
        <v>7</v>
      </c>
      <c r="AE49" s="153" t="s">
        <v>14</v>
      </c>
      <c r="AF49" s="135" t="s">
        <v>8</v>
      </c>
      <c r="AG49" s="149" t="s">
        <v>14</v>
      </c>
      <c r="AH49" s="53" t="s">
        <v>85</v>
      </c>
      <c r="AI49" s="149" t="s">
        <v>14</v>
      </c>
      <c r="AJ49" s="135" t="s">
        <v>250</v>
      </c>
      <c r="AK49" s="137" t="s">
        <v>14</v>
      </c>
      <c r="AL49" s="135" t="s">
        <v>10</v>
      </c>
      <c r="AM49" s="146" t="s">
        <v>14</v>
      </c>
      <c r="AN49" s="135" t="s">
        <v>11</v>
      </c>
      <c r="AO49" s="149" t="s">
        <v>14</v>
      </c>
      <c r="AP49" s="54" t="s">
        <v>88</v>
      </c>
      <c r="AQ49" s="154" t="s">
        <v>14</v>
      </c>
      <c r="AR49" s="154"/>
      <c r="AS49" s="54" t="s">
        <v>113</v>
      </c>
      <c r="AT49" s="151" t="s">
        <v>14</v>
      </c>
      <c r="AU49" s="56" t="s">
        <v>12</v>
      </c>
      <c r="AV49" s="146" t="s">
        <v>14</v>
      </c>
      <c r="AW49" s="56" t="s">
        <v>13</v>
      </c>
      <c r="AX49" s="146" t="s">
        <v>14</v>
      </c>
      <c r="AY49" s="53" t="s">
        <v>87</v>
      </c>
      <c r="AZ49" s="146" t="s">
        <v>14</v>
      </c>
      <c r="BA49" s="135" t="s">
        <v>14</v>
      </c>
      <c r="BB49" s="153" t="s">
        <v>14</v>
      </c>
    </row>
    <row r="50" spans="2:54" x14ac:dyDescent="0.25">
      <c r="B50" s="59">
        <f t="shared" si="3"/>
        <v>0</v>
      </c>
      <c r="C50" s="145">
        <f t="shared" si="4"/>
        <v>0</v>
      </c>
      <c r="D50" s="128">
        <f t="shared" si="5"/>
        <v>0</v>
      </c>
      <c r="E50" s="48">
        <f t="shared" si="6"/>
        <v>0</v>
      </c>
      <c r="F50" s="58">
        <f t="shared" si="7"/>
        <v>0</v>
      </c>
      <c r="G50" s="127">
        <f t="shared" si="8"/>
        <v>0</v>
      </c>
      <c r="H50" s="57">
        <f t="shared" si="9"/>
        <v>0</v>
      </c>
      <c r="I50" t="s">
        <v>376</v>
      </c>
      <c r="J50" s="139" t="s">
        <v>14</v>
      </c>
      <c r="K50" s="40"/>
      <c r="L50" s="135" t="s">
        <v>67</v>
      </c>
      <c r="M50" t="s">
        <v>358</v>
      </c>
      <c r="N50" s="40" t="s">
        <v>80</v>
      </c>
      <c r="O50" s="135" t="s">
        <v>5</v>
      </c>
      <c r="P50" s="153" t="s">
        <v>14</v>
      </c>
      <c r="Q50" s="135"/>
      <c r="R50" s="153"/>
      <c r="S50" s="153"/>
      <c r="T50" s="135" t="s">
        <v>6</v>
      </c>
      <c r="U50" s="153" t="s">
        <v>14</v>
      </c>
      <c r="V50" s="135" t="s">
        <v>2</v>
      </c>
      <c r="W50" s="153" t="s">
        <v>14</v>
      </c>
      <c r="X50" s="135" t="s">
        <v>37</v>
      </c>
      <c r="Y50" s="153" t="s">
        <v>14</v>
      </c>
      <c r="Z50" s="53" t="s">
        <v>307</v>
      </c>
      <c r="AA50" s="153" t="s">
        <v>14</v>
      </c>
      <c r="AB50" s="147" t="s">
        <v>397</v>
      </c>
      <c r="AC50" s="149" t="s">
        <v>14</v>
      </c>
      <c r="AD50" s="135" t="s">
        <v>7</v>
      </c>
      <c r="AE50" s="153" t="s">
        <v>14</v>
      </c>
      <c r="AF50" s="135" t="s">
        <v>8</v>
      </c>
      <c r="AG50" s="149" t="s">
        <v>14</v>
      </c>
      <c r="AH50" s="53" t="s">
        <v>85</v>
      </c>
      <c r="AI50" s="149" t="s">
        <v>14</v>
      </c>
      <c r="AJ50" s="135" t="s">
        <v>250</v>
      </c>
      <c r="AK50" s="137" t="s">
        <v>14</v>
      </c>
      <c r="AL50" s="135" t="s">
        <v>10</v>
      </c>
      <c r="AM50" s="146" t="s">
        <v>14</v>
      </c>
      <c r="AN50" s="135" t="s">
        <v>11</v>
      </c>
      <c r="AO50" s="149" t="s">
        <v>14</v>
      </c>
      <c r="AP50" s="54" t="s">
        <v>88</v>
      </c>
      <c r="AQ50" s="154" t="s">
        <v>14</v>
      </c>
      <c r="AR50" s="154"/>
      <c r="AS50" s="54" t="s">
        <v>113</v>
      </c>
      <c r="AT50" s="151" t="s">
        <v>14</v>
      </c>
      <c r="AU50" s="56" t="s">
        <v>12</v>
      </c>
      <c r="AV50" s="146" t="s">
        <v>14</v>
      </c>
      <c r="AW50" s="56" t="s">
        <v>13</v>
      </c>
      <c r="AX50" s="146" t="s">
        <v>14</v>
      </c>
      <c r="AY50" s="53" t="s">
        <v>87</v>
      </c>
      <c r="AZ50" s="146" t="s">
        <v>14</v>
      </c>
      <c r="BA50" s="135" t="s">
        <v>14</v>
      </c>
      <c r="BB50" s="153" t="s">
        <v>14</v>
      </c>
    </row>
    <row r="51" spans="2:54" x14ac:dyDescent="0.25">
      <c r="B51" s="59">
        <f t="shared" si="3"/>
        <v>0</v>
      </c>
      <c r="C51" s="145">
        <f t="shared" si="4"/>
        <v>0</v>
      </c>
      <c r="D51" s="128">
        <f t="shared" si="5"/>
        <v>0</v>
      </c>
      <c r="E51" s="48">
        <f t="shared" si="6"/>
        <v>0</v>
      </c>
      <c r="F51" s="58">
        <f t="shared" si="7"/>
        <v>0</v>
      </c>
      <c r="G51" s="127">
        <f t="shared" si="8"/>
        <v>0</v>
      </c>
      <c r="H51" s="57">
        <f t="shared" si="9"/>
        <v>0</v>
      </c>
      <c r="I51" t="s">
        <v>376</v>
      </c>
      <c r="J51" s="139" t="s">
        <v>14</v>
      </c>
      <c r="K51" s="40"/>
      <c r="L51" s="135" t="s">
        <v>67</v>
      </c>
      <c r="M51" t="s">
        <v>359</v>
      </c>
      <c r="N51" s="40" t="s">
        <v>80</v>
      </c>
      <c r="O51" s="135" t="s">
        <v>5</v>
      </c>
      <c r="P51" s="153" t="s">
        <v>14</v>
      </c>
      <c r="Q51" s="135"/>
      <c r="R51" s="153"/>
      <c r="S51" s="153"/>
      <c r="T51" s="135" t="s">
        <v>6</v>
      </c>
      <c r="U51" s="153" t="s">
        <v>14</v>
      </c>
      <c r="V51" s="135" t="s">
        <v>2</v>
      </c>
      <c r="W51" s="153" t="s">
        <v>14</v>
      </c>
      <c r="X51" s="135" t="s">
        <v>37</v>
      </c>
      <c r="Y51" s="153" t="s">
        <v>14</v>
      </c>
      <c r="Z51" s="53" t="s">
        <v>307</v>
      </c>
      <c r="AA51" s="153" t="s">
        <v>14</v>
      </c>
      <c r="AB51" s="147" t="s">
        <v>397</v>
      </c>
      <c r="AC51" s="149" t="s">
        <v>14</v>
      </c>
      <c r="AD51" s="135" t="s">
        <v>7</v>
      </c>
      <c r="AE51" s="153" t="s">
        <v>14</v>
      </c>
      <c r="AF51" s="135" t="s">
        <v>8</v>
      </c>
      <c r="AG51" s="149" t="s">
        <v>14</v>
      </c>
      <c r="AH51" s="53" t="s">
        <v>85</v>
      </c>
      <c r="AI51" s="149" t="s">
        <v>14</v>
      </c>
      <c r="AJ51" s="135" t="s">
        <v>250</v>
      </c>
      <c r="AK51" s="137" t="s">
        <v>14</v>
      </c>
      <c r="AL51" s="135" t="s">
        <v>10</v>
      </c>
      <c r="AM51" s="146" t="s">
        <v>14</v>
      </c>
      <c r="AN51" s="135" t="s">
        <v>11</v>
      </c>
      <c r="AO51" s="149" t="s">
        <v>14</v>
      </c>
      <c r="AP51" s="54" t="s">
        <v>88</v>
      </c>
      <c r="AQ51" s="154" t="s">
        <v>14</v>
      </c>
      <c r="AR51" s="154"/>
      <c r="AS51" s="54" t="s">
        <v>113</v>
      </c>
      <c r="AT51" s="151" t="s">
        <v>14</v>
      </c>
      <c r="AU51" s="56" t="s">
        <v>12</v>
      </c>
      <c r="AV51" s="146" t="s">
        <v>14</v>
      </c>
      <c r="AW51" s="56" t="s">
        <v>13</v>
      </c>
      <c r="AX51" s="146" t="s">
        <v>14</v>
      </c>
      <c r="AY51" s="53" t="s">
        <v>87</v>
      </c>
      <c r="AZ51" s="146" t="s">
        <v>14</v>
      </c>
      <c r="BA51" s="135" t="s">
        <v>14</v>
      </c>
      <c r="BB51" s="153" t="s">
        <v>14</v>
      </c>
    </row>
    <row r="52" spans="2:54" x14ac:dyDescent="0.25">
      <c r="B52" s="59">
        <f t="shared" si="3"/>
        <v>0</v>
      </c>
      <c r="C52" s="145">
        <f t="shared" si="4"/>
        <v>0</v>
      </c>
      <c r="D52" s="128">
        <f t="shared" si="5"/>
        <v>0</v>
      </c>
      <c r="E52" s="48">
        <f t="shared" si="6"/>
        <v>0</v>
      </c>
      <c r="F52" s="58">
        <f t="shared" si="7"/>
        <v>0</v>
      </c>
      <c r="G52" s="127">
        <f t="shared" si="8"/>
        <v>0</v>
      </c>
      <c r="H52" s="57">
        <f t="shared" si="9"/>
        <v>0</v>
      </c>
      <c r="I52" t="s">
        <v>376</v>
      </c>
      <c r="J52" s="139" t="s">
        <v>14</v>
      </c>
      <c r="K52" s="40"/>
      <c r="L52" s="135" t="s">
        <v>67</v>
      </c>
      <c r="M52" t="s">
        <v>360</v>
      </c>
      <c r="N52" s="40" t="s">
        <v>80</v>
      </c>
      <c r="O52" s="135" t="s">
        <v>5</v>
      </c>
      <c r="P52" s="153" t="s">
        <v>14</v>
      </c>
      <c r="Q52" s="135"/>
      <c r="R52" s="153"/>
      <c r="S52" s="153"/>
      <c r="T52" s="135" t="s">
        <v>6</v>
      </c>
      <c r="U52" s="153" t="s">
        <v>14</v>
      </c>
      <c r="V52" s="135" t="s">
        <v>2</v>
      </c>
      <c r="W52" s="153" t="s">
        <v>14</v>
      </c>
      <c r="X52" s="135" t="s">
        <v>37</v>
      </c>
      <c r="Y52" s="153" t="s">
        <v>14</v>
      </c>
      <c r="Z52" s="53" t="s">
        <v>307</v>
      </c>
      <c r="AA52" s="153" t="s">
        <v>14</v>
      </c>
      <c r="AB52" s="147" t="s">
        <v>397</v>
      </c>
      <c r="AC52" s="149" t="s">
        <v>14</v>
      </c>
      <c r="AD52" s="135" t="s">
        <v>7</v>
      </c>
      <c r="AE52" s="153" t="s">
        <v>14</v>
      </c>
      <c r="AF52" s="135" t="s">
        <v>8</v>
      </c>
      <c r="AG52" s="149" t="s">
        <v>14</v>
      </c>
      <c r="AH52" s="53" t="s">
        <v>85</v>
      </c>
      <c r="AI52" s="149" t="s">
        <v>14</v>
      </c>
      <c r="AJ52" s="135" t="s">
        <v>250</v>
      </c>
      <c r="AK52" s="137" t="s">
        <v>14</v>
      </c>
      <c r="AL52" s="135" t="s">
        <v>10</v>
      </c>
      <c r="AM52" s="146" t="s">
        <v>14</v>
      </c>
      <c r="AN52" s="135" t="s">
        <v>11</v>
      </c>
      <c r="AO52" s="149" t="s">
        <v>14</v>
      </c>
      <c r="AP52" s="54" t="s">
        <v>88</v>
      </c>
      <c r="AQ52" s="154" t="s">
        <v>14</v>
      </c>
      <c r="AR52" s="154"/>
      <c r="AS52" s="54" t="s">
        <v>113</v>
      </c>
      <c r="AT52" s="151" t="s">
        <v>14</v>
      </c>
      <c r="AU52" s="56" t="s">
        <v>12</v>
      </c>
      <c r="AV52" s="146" t="s">
        <v>14</v>
      </c>
      <c r="AW52" s="56" t="s">
        <v>13</v>
      </c>
      <c r="AX52" s="146" t="s">
        <v>14</v>
      </c>
      <c r="AY52" s="53" t="s">
        <v>87</v>
      </c>
      <c r="AZ52" s="146" t="s">
        <v>14</v>
      </c>
      <c r="BA52" s="135" t="s">
        <v>14</v>
      </c>
      <c r="BB52" s="153" t="s">
        <v>14</v>
      </c>
    </row>
    <row r="53" spans="2:54" x14ac:dyDescent="0.25">
      <c r="B53" s="59">
        <f t="shared" si="3"/>
        <v>0</v>
      </c>
      <c r="C53" s="145">
        <f t="shared" si="4"/>
        <v>0</v>
      </c>
      <c r="D53" s="128">
        <f t="shared" si="5"/>
        <v>0</v>
      </c>
      <c r="E53" s="48">
        <f t="shared" si="6"/>
        <v>0</v>
      </c>
      <c r="F53" s="58">
        <f t="shared" si="7"/>
        <v>0</v>
      </c>
      <c r="G53" s="127">
        <f t="shared" si="8"/>
        <v>0</v>
      </c>
      <c r="H53" s="57">
        <f t="shared" si="9"/>
        <v>0</v>
      </c>
      <c r="I53" t="s">
        <v>376</v>
      </c>
      <c r="J53" s="139" t="s">
        <v>14</v>
      </c>
      <c r="K53" s="40"/>
      <c r="L53" s="135" t="s">
        <v>67</v>
      </c>
      <c r="M53" t="s">
        <v>237</v>
      </c>
      <c r="N53" s="40" t="s">
        <v>285</v>
      </c>
      <c r="O53" s="135" t="s">
        <v>5</v>
      </c>
      <c r="P53" s="153" t="s">
        <v>14</v>
      </c>
      <c r="Q53" s="135"/>
      <c r="R53" s="153"/>
      <c r="S53" s="153"/>
      <c r="T53" s="135" t="s">
        <v>6</v>
      </c>
      <c r="U53" s="153" t="s">
        <v>14</v>
      </c>
      <c r="V53" s="135" t="s">
        <v>2</v>
      </c>
      <c r="W53" s="153" t="s">
        <v>14</v>
      </c>
      <c r="X53" s="135" t="s">
        <v>37</v>
      </c>
      <c r="Y53" s="153" t="s">
        <v>14</v>
      </c>
      <c r="Z53" s="53" t="s">
        <v>307</v>
      </c>
      <c r="AA53" s="153" t="s">
        <v>14</v>
      </c>
      <c r="AB53" s="147" t="s">
        <v>397</v>
      </c>
      <c r="AC53" s="149" t="s">
        <v>14</v>
      </c>
      <c r="AD53" s="135" t="s">
        <v>7</v>
      </c>
      <c r="AE53" s="153" t="s">
        <v>14</v>
      </c>
      <c r="AF53" s="135" t="s">
        <v>8</v>
      </c>
      <c r="AG53" s="149" t="s">
        <v>14</v>
      </c>
      <c r="AH53" s="53" t="s">
        <v>85</v>
      </c>
      <c r="AI53" s="149" t="s">
        <v>14</v>
      </c>
      <c r="AJ53" s="135" t="s">
        <v>250</v>
      </c>
      <c r="AK53" s="137" t="s">
        <v>14</v>
      </c>
      <c r="AL53" s="135" t="s">
        <v>10</v>
      </c>
      <c r="AM53" s="146" t="s">
        <v>14</v>
      </c>
      <c r="AN53" s="135" t="s">
        <v>11</v>
      </c>
      <c r="AO53" s="149" t="s">
        <v>14</v>
      </c>
      <c r="AP53" s="54" t="s">
        <v>88</v>
      </c>
      <c r="AQ53" s="154" t="s">
        <v>14</v>
      </c>
      <c r="AR53" s="154"/>
      <c r="AS53" s="54" t="s">
        <v>113</v>
      </c>
      <c r="AT53" s="151" t="s">
        <v>14</v>
      </c>
      <c r="AU53" s="56" t="s">
        <v>12</v>
      </c>
      <c r="AV53" s="146" t="s">
        <v>14</v>
      </c>
      <c r="AW53" s="56" t="s">
        <v>13</v>
      </c>
      <c r="AX53" s="146" t="s">
        <v>14</v>
      </c>
      <c r="AY53" s="53" t="s">
        <v>87</v>
      </c>
      <c r="AZ53" s="146" t="s">
        <v>14</v>
      </c>
      <c r="BA53" s="135" t="s">
        <v>14</v>
      </c>
      <c r="BB53" s="153" t="s">
        <v>14</v>
      </c>
    </row>
    <row r="54" spans="2:54" x14ac:dyDescent="0.25">
      <c r="B54" s="59">
        <f t="shared" si="3"/>
        <v>0</v>
      </c>
      <c r="C54" s="145">
        <f t="shared" si="4"/>
        <v>0</v>
      </c>
      <c r="D54" s="128">
        <f t="shared" si="5"/>
        <v>0</v>
      </c>
      <c r="E54" s="48">
        <f t="shared" si="6"/>
        <v>0</v>
      </c>
      <c r="F54" s="58">
        <f t="shared" si="7"/>
        <v>0</v>
      </c>
      <c r="G54" s="127">
        <f t="shared" si="8"/>
        <v>0</v>
      </c>
      <c r="H54" s="57">
        <f t="shared" si="9"/>
        <v>0</v>
      </c>
      <c r="I54" t="s">
        <v>376</v>
      </c>
      <c r="J54" s="139" t="s">
        <v>14</v>
      </c>
      <c r="K54" s="159"/>
      <c r="L54" s="135" t="s">
        <v>67</v>
      </c>
      <c r="M54" t="s">
        <v>289</v>
      </c>
      <c r="N54" s="40" t="s">
        <v>80</v>
      </c>
      <c r="O54" s="135" t="s">
        <v>5</v>
      </c>
      <c r="P54" s="153" t="s">
        <v>14</v>
      </c>
      <c r="Q54" s="135"/>
      <c r="R54" s="153"/>
      <c r="S54" s="153"/>
      <c r="T54" s="135" t="s">
        <v>6</v>
      </c>
      <c r="U54" s="153" t="s">
        <v>14</v>
      </c>
      <c r="V54" s="135" t="s">
        <v>2</v>
      </c>
      <c r="W54" s="153" t="s">
        <v>14</v>
      </c>
      <c r="X54" s="135" t="s">
        <v>37</v>
      </c>
      <c r="Y54" s="153" t="s">
        <v>14</v>
      </c>
      <c r="Z54" s="53" t="s">
        <v>307</v>
      </c>
      <c r="AA54" s="153" t="s">
        <v>14</v>
      </c>
      <c r="AB54" s="147" t="s">
        <v>397</v>
      </c>
      <c r="AC54" s="149" t="s">
        <v>14</v>
      </c>
      <c r="AD54" s="135" t="s">
        <v>7</v>
      </c>
      <c r="AE54" s="153" t="s">
        <v>14</v>
      </c>
      <c r="AF54" s="135" t="s">
        <v>8</v>
      </c>
      <c r="AG54" s="149" t="s">
        <v>14</v>
      </c>
      <c r="AH54" s="53" t="s">
        <v>85</v>
      </c>
      <c r="AI54" s="149" t="s">
        <v>14</v>
      </c>
      <c r="AJ54" s="135" t="s">
        <v>250</v>
      </c>
      <c r="AK54" s="137" t="s">
        <v>14</v>
      </c>
      <c r="AL54" s="135" t="s">
        <v>10</v>
      </c>
      <c r="AM54" s="146" t="s">
        <v>14</v>
      </c>
      <c r="AN54" s="135" t="s">
        <v>11</v>
      </c>
      <c r="AO54" s="149" t="s">
        <v>14</v>
      </c>
      <c r="AP54" s="54" t="s">
        <v>88</v>
      </c>
      <c r="AQ54" s="154" t="s">
        <v>14</v>
      </c>
      <c r="AR54" s="154"/>
      <c r="AS54" s="54" t="s">
        <v>113</v>
      </c>
      <c r="AT54" s="151" t="s">
        <v>14</v>
      </c>
      <c r="AU54" s="56" t="s">
        <v>12</v>
      </c>
      <c r="AV54" s="146" t="s">
        <v>14</v>
      </c>
      <c r="AW54" s="56" t="s">
        <v>13</v>
      </c>
      <c r="AX54" s="146" t="s">
        <v>14</v>
      </c>
      <c r="AY54" s="53" t="s">
        <v>87</v>
      </c>
      <c r="AZ54" s="146" t="s">
        <v>14</v>
      </c>
      <c r="BA54" s="135" t="s">
        <v>14</v>
      </c>
      <c r="BB54" s="153" t="s">
        <v>14</v>
      </c>
    </row>
    <row r="55" spans="2:54" x14ac:dyDescent="0.25">
      <c r="B55" s="59">
        <f t="shared" si="3"/>
        <v>0</v>
      </c>
      <c r="C55" s="145">
        <f t="shared" si="4"/>
        <v>0</v>
      </c>
      <c r="D55" s="128">
        <f t="shared" si="5"/>
        <v>0</v>
      </c>
      <c r="E55" s="48">
        <f t="shared" si="6"/>
        <v>0</v>
      </c>
      <c r="F55" s="58">
        <f t="shared" si="7"/>
        <v>0</v>
      </c>
      <c r="G55" s="127">
        <f t="shared" si="8"/>
        <v>0</v>
      </c>
      <c r="H55" s="57">
        <f t="shared" si="9"/>
        <v>0</v>
      </c>
      <c r="I55" t="s">
        <v>376</v>
      </c>
      <c r="J55" s="139" t="s">
        <v>14</v>
      </c>
      <c r="K55" s="159"/>
      <c r="L55" s="135" t="s">
        <v>67</v>
      </c>
      <c r="M55" t="s">
        <v>65</v>
      </c>
      <c r="N55" s="40" t="s">
        <v>285</v>
      </c>
      <c r="O55" s="155" t="s">
        <v>5</v>
      </c>
      <c r="P55" s="156" t="s">
        <v>14</v>
      </c>
      <c r="Q55" s="155"/>
      <c r="R55" s="156"/>
      <c r="S55" s="156"/>
      <c r="T55" s="155" t="s">
        <v>6</v>
      </c>
      <c r="U55" s="156" t="s">
        <v>14</v>
      </c>
      <c r="V55" s="155" t="s">
        <v>2</v>
      </c>
      <c r="W55" s="156" t="s">
        <v>14</v>
      </c>
      <c r="X55" s="155" t="s">
        <v>37</v>
      </c>
      <c r="Y55" s="156" t="s">
        <v>14</v>
      </c>
      <c r="Z55" s="53" t="s">
        <v>307</v>
      </c>
      <c r="AA55" s="156" t="s">
        <v>14</v>
      </c>
      <c r="AB55" s="147" t="s">
        <v>397</v>
      </c>
      <c r="AC55" s="152" t="s">
        <v>14</v>
      </c>
      <c r="AD55" s="155" t="s">
        <v>7</v>
      </c>
      <c r="AE55" s="156" t="s">
        <v>14</v>
      </c>
      <c r="AF55" s="155" t="s">
        <v>8</v>
      </c>
      <c r="AG55" s="152" t="s">
        <v>14</v>
      </c>
      <c r="AH55" s="130" t="s">
        <v>85</v>
      </c>
      <c r="AI55" s="152" t="s">
        <v>14</v>
      </c>
      <c r="AJ55" s="135" t="s">
        <v>250</v>
      </c>
      <c r="AK55" s="157" t="s">
        <v>14</v>
      </c>
      <c r="AL55" s="135" t="s">
        <v>10</v>
      </c>
      <c r="AM55" s="154" t="s">
        <v>14</v>
      </c>
      <c r="AN55" s="155" t="s">
        <v>11</v>
      </c>
      <c r="AO55" s="152" t="s">
        <v>14</v>
      </c>
      <c r="AP55" s="131" t="s">
        <v>88</v>
      </c>
      <c r="AQ55" s="154" t="s">
        <v>14</v>
      </c>
      <c r="AR55" s="154"/>
      <c r="AS55" s="131" t="s">
        <v>113</v>
      </c>
      <c r="AT55" s="158" t="s">
        <v>14</v>
      </c>
      <c r="AU55" s="132" t="s">
        <v>12</v>
      </c>
      <c r="AV55" s="154" t="s">
        <v>14</v>
      </c>
      <c r="AW55" s="132" t="s">
        <v>13</v>
      </c>
      <c r="AX55" s="154" t="s">
        <v>14</v>
      </c>
      <c r="AY55" s="130" t="s">
        <v>87</v>
      </c>
      <c r="AZ55" s="154" t="s">
        <v>14</v>
      </c>
      <c r="BA55" s="155" t="s">
        <v>14</v>
      </c>
      <c r="BB55" s="156" t="s">
        <v>14</v>
      </c>
    </row>
    <row r="56" spans="2:54" x14ac:dyDescent="0.25">
      <c r="B56" s="59">
        <f t="shared" ref="B56:B87" si="10">IF($B$1=I36,J36,IF($B$1=L36,M36,IF($B$1=O36,P36,IF($B$1=Q36,R36,IF($B$1=T36,U36,IF($B$1=V36,W36,IF($B$1=X36,Y36,IF($B$1=Z36,AA36,IF($B$1=AB36,AC36,IF($B$1=AD36,AE36,IF($B$1=AF36,AG36,IF($B$1=AH36,AI36,IF($B$1=AJ36,AK36,IF($B$1=AL36,AM36,IF($B$1=AN36,AO36,IF($B$1=AP36,AQ36,IF($B$1=AR36,AS36,IF($B$1=AX36,AY36,IF($B$1=AZ36,BA36)))))))))))))))))))</f>
        <v>0</v>
      </c>
      <c r="C56" s="145">
        <f t="shared" ref="C56:C87" si="11">IF($C$1=I36,J36,IF($C$1=L36,M36,IF($C$1=O36,P36,IF($C$1=Q36,R36,IF($C$1=T36,U36,IF($C$1=V36,W36,IF($C$1=X36,Y36,IF($C$1=Z36,AA36,IF($C$1=AB36,AC36,IF($C$1=AD36,AE36,IF($C$1=AF36,AG36,IF($C$1=AH36,AI36,IF($C$1=AJ36,AK36,IF($C$1=AL36,AM36,IF($C$1=AN36,AO36,IF($C$1=AP36,AQ36,IF($C$1=AR36,AS36,IF($C$1=AX36,AY36,IF($C$1=AZ36,BA36)))))))))))))))))))</f>
        <v>0</v>
      </c>
      <c r="D56" s="128">
        <f t="shared" ref="D56:D87" si="12">IF($D$1=I36,J36,IF($D$1=L36,M36,IF($D$1=O36,P36,IF($D$1=Q36,R36,IF($D$1=T36,U36,IF($D$1=V36,W36,IF($D$1=X36,Y36,IF($D$1=Z36,AA36,IF($D$1=AB36,AC36,IF($D$1=AD36,AE36,IF($D$1=AF36,AG36,IF($D$1=AH36,AI36,IF($D$1=AJ36,AK36,IF($D$1=AL36,AM36,IF($D$1=AN36,AO36,IF($D$1=AP36,AQ36,IF($D$1=AR36,AS36,IF($D$1=AX36,AY36,IF($D$1=BA36,BB36)))))))))))))))))))</f>
        <v>0</v>
      </c>
      <c r="E56" s="48">
        <f t="shared" ref="E56:E87" si="13">IF($E$1=I36,J36,IF($E$1=L36,M36,IF($E$1=O36,P36,IF($E$1=Q36,R36,IF($E$1=T36,U36,IF($E$1=V36,W36,IF($E$1=X36,Y36,IF($E$1=Z36,AA36,IF($E$1=AB36,AC36,IF($E$1=AD36,AE36,IF($E$1=AF36,AG36,IF($E$1=AH36,AI36,IF($E$1=AJ36,AK36,IF($E$1=AL36,AM36,IF($E$1=AN36,AO36,IF($E$1=AP36,AQ36,IF($E$1=AR36,AS36,IF($E$1=AX36,AY36,IF($E$1=AZ36,BA36)))))))))))))))))))</f>
        <v>0</v>
      </c>
      <c r="F56" s="58">
        <f t="shared" ref="F56:F87" si="14">IF($F$1=I36,J36,IF($F$1=L36,M36,IF($F$1=O36,P36,IF($F$1=Q36,R36,IF($F$1=T36,U36,IF($F$1=V36,W36,IF($F$1=X36,Y36,IF($F$1=Z36,AA36,IF($F$1=AB36,AC36,IF($F$1=AD36,AE36,IF($F$1=AF36,AG36,IF($F$1=AH36,AI36,IF($F$1=AJ36,AK36,IF($F$1=AL36,AM36,IF($F$1=AN36,AO36,IF($F$1=AP36,AQ36,IF($F$1=AR36,AS36,IF($F$1=AX36,AY36,IF($F$1=AZ36,BA36)))))))))))))))))))</f>
        <v>0</v>
      </c>
      <c r="G56" s="127">
        <f t="shared" ref="G56:G87" si="15">IF($G$1=I36,J36,IF($G$1=L36,M36,IF($G$1=O36,P36,IF($G$1=Q36,R36,IF($G$1=T36,U36,IF($G$1=V36,W36,IF($G$1=X36,Y36,IF($G$1=Z36,AA36,IF($G$1=AB36,AC36,IF($G$1=AD36,AE36,IF($G$1=AF36,AG36,IF($G$1=AH36,AI36,IF($G$1=AJ36,AK36,IF($G$1=AL36,AM36,IF($G$1=AN36,AO36,IF($G$1=AP36,AQ36,IF($G$1=AR36,AS36,IF($G$1=AX36,AY36,IF($G$1=BA36,BB36)))))))))))))))))))</f>
        <v>0</v>
      </c>
      <c r="H56" s="57">
        <f t="shared" ref="H56:H87" si="16">IF($H$1=I36,J36,IF($H$1=L36,M36,IF($H$1=O36,P36,IF($H$1=Q36,R36,IF($H$1=T36,U36,IF($H$1=V36,W36,IF($H$1=X36,Y36,IF($H$1=Z36,AA36,IF($H$1=AB36,AC36,IF($H$1=AD36,AE36,IF($H$1=AF36,AG36,IF($H$1=AH36,AI36,IF($H$1=AJ36,AK36,IF($H$1=AL36,AM36,IF($H$1=AN36,AO36,IF($H$1=AP36,AQ36,IF($H$1=AR36,AS36,IF($H$1=AX36,AY36,IF($H$1=AZ36,BA36)))))))))))))))))))</f>
        <v>0</v>
      </c>
      <c r="I56" t="s">
        <v>376</v>
      </c>
      <c r="J56" s="139" t="s">
        <v>14</v>
      </c>
      <c r="K56" s="159"/>
      <c r="L56" s="135" t="s">
        <v>67</v>
      </c>
      <c r="M56" t="s">
        <v>66</v>
      </c>
      <c r="N56" s="40" t="s">
        <v>80</v>
      </c>
      <c r="O56" s="155" t="s">
        <v>5</v>
      </c>
      <c r="P56" s="156" t="s">
        <v>14</v>
      </c>
      <c r="Q56" s="155"/>
      <c r="R56" s="156"/>
      <c r="S56" s="156"/>
      <c r="T56" s="155" t="s">
        <v>6</v>
      </c>
      <c r="U56" s="156" t="s">
        <v>14</v>
      </c>
      <c r="V56" s="155" t="s">
        <v>2</v>
      </c>
      <c r="W56" s="156" t="s">
        <v>14</v>
      </c>
      <c r="X56" s="155" t="s">
        <v>37</v>
      </c>
      <c r="Y56" s="156" t="s">
        <v>14</v>
      </c>
      <c r="Z56" s="53" t="s">
        <v>307</v>
      </c>
      <c r="AA56" s="156" t="s">
        <v>14</v>
      </c>
      <c r="AB56" s="147" t="s">
        <v>397</v>
      </c>
      <c r="AC56" s="152" t="s">
        <v>14</v>
      </c>
      <c r="AD56" s="155" t="s">
        <v>7</v>
      </c>
      <c r="AE56" s="156" t="s">
        <v>14</v>
      </c>
      <c r="AF56" s="155" t="s">
        <v>8</v>
      </c>
      <c r="AG56" s="152" t="s">
        <v>14</v>
      </c>
      <c r="AH56" s="130" t="s">
        <v>85</v>
      </c>
      <c r="AI56" s="152" t="s">
        <v>14</v>
      </c>
      <c r="AJ56" s="135" t="s">
        <v>250</v>
      </c>
      <c r="AK56" s="157" t="s">
        <v>14</v>
      </c>
      <c r="AL56" s="135" t="s">
        <v>10</v>
      </c>
      <c r="AM56" s="154" t="s">
        <v>14</v>
      </c>
      <c r="AN56" s="155" t="s">
        <v>11</v>
      </c>
      <c r="AO56" s="152" t="s">
        <v>14</v>
      </c>
      <c r="AP56" s="131" t="s">
        <v>88</v>
      </c>
      <c r="AQ56" s="154" t="s">
        <v>14</v>
      </c>
      <c r="AR56" s="154"/>
      <c r="AS56" s="131" t="s">
        <v>113</v>
      </c>
      <c r="AT56" s="158" t="s">
        <v>14</v>
      </c>
      <c r="AU56" s="132" t="s">
        <v>12</v>
      </c>
      <c r="AV56" s="154" t="s">
        <v>14</v>
      </c>
      <c r="AW56" s="132" t="s">
        <v>13</v>
      </c>
      <c r="AX56" s="154" t="s">
        <v>14</v>
      </c>
      <c r="AY56" s="130" t="s">
        <v>87</v>
      </c>
      <c r="AZ56" s="154" t="s">
        <v>14</v>
      </c>
      <c r="BA56" s="155" t="s">
        <v>14</v>
      </c>
      <c r="BB56" s="156" t="s">
        <v>14</v>
      </c>
    </row>
    <row r="57" spans="2:54" x14ac:dyDescent="0.25">
      <c r="B57" s="59">
        <f t="shared" si="10"/>
        <v>0</v>
      </c>
      <c r="C57" s="145">
        <f t="shared" si="11"/>
        <v>0</v>
      </c>
      <c r="D57" s="128">
        <f t="shared" si="12"/>
        <v>0</v>
      </c>
      <c r="E57" s="48">
        <f t="shared" si="13"/>
        <v>0</v>
      </c>
      <c r="F57" s="58">
        <f t="shared" si="14"/>
        <v>0</v>
      </c>
      <c r="G57" s="127">
        <f t="shared" si="15"/>
        <v>0</v>
      </c>
      <c r="H57" s="57">
        <f t="shared" si="16"/>
        <v>0</v>
      </c>
      <c r="I57" t="s">
        <v>376</v>
      </c>
      <c r="J57" s="139" t="s">
        <v>14</v>
      </c>
      <c r="K57" s="159"/>
      <c r="L57" s="135" t="s">
        <v>67</v>
      </c>
      <c r="M57" t="s">
        <v>329</v>
      </c>
      <c r="N57" s="40" t="s">
        <v>80</v>
      </c>
      <c r="O57" s="155" t="s">
        <v>5</v>
      </c>
      <c r="P57" s="156" t="s">
        <v>14</v>
      </c>
      <c r="Q57" s="155"/>
      <c r="R57" s="156"/>
      <c r="S57" s="156"/>
      <c r="T57" s="155" t="s">
        <v>6</v>
      </c>
      <c r="U57" s="156" t="s">
        <v>14</v>
      </c>
      <c r="V57" s="155" t="s">
        <v>2</v>
      </c>
      <c r="W57" s="156" t="s">
        <v>14</v>
      </c>
      <c r="X57" s="155" t="s">
        <v>37</v>
      </c>
      <c r="Y57" s="156" t="s">
        <v>14</v>
      </c>
      <c r="Z57" s="53" t="s">
        <v>307</v>
      </c>
      <c r="AA57" s="156" t="s">
        <v>14</v>
      </c>
      <c r="AB57" s="147" t="s">
        <v>397</v>
      </c>
      <c r="AC57" s="152" t="s">
        <v>14</v>
      </c>
      <c r="AD57" s="155" t="s">
        <v>7</v>
      </c>
      <c r="AE57" s="156" t="s">
        <v>14</v>
      </c>
      <c r="AF57" s="155" t="s">
        <v>8</v>
      </c>
      <c r="AG57" s="152" t="s">
        <v>14</v>
      </c>
      <c r="AH57" s="130" t="s">
        <v>85</v>
      </c>
      <c r="AI57" s="152" t="s">
        <v>14</v>
      </c>
      <c r="AJ57" s="135" t="s">
        <v>250</v>
      </c>
      <c r="AK57" s="157" t="s">
        <v>14</v>
      </c>
      <c r="AL57" s="135" t="s">
        <v>10</v>
      </c>
      <c r="AM57" s="154" t="s">
        <v>14</v>
      </c>
      <c r="AN57" s="155" t="s">
        <v>11</v>
      </c>
      <c r="AO57" s="152" t="s">
        <v>14</v>
      </c>
      <c r="AP57" s="131" t="s">
        <v>88</v>
      </c>
      <c r="AQ57" s="154" t="s">
        <v>14</v>
      </c>
      <c r="AR57" s="154"/>
      <c r="AS57" s="131" t="s">
        <v>113</v>
      </c>
      <c r="AT57" s="158" t="s">
        <v>14</v>
      </c>
      <c r="AU57" s="132" t="s">
        <v>12</v>
      </c>
      <c r="AV57" s="154" t="s">
        <v>14</v>
      </c>
      <c r="AW57" s="132" t="s">
        <v>13</v>
      </c>
      <c r="AX57" s="154" t="s">
        <v>14</v>
      </c>
      <c r="AY57" s="130" t="s">
        <v>87</v>
      </c>
      <c r="AZ57" s="154" t="s">
        <v>14</v>
      </c>
      <c r="BA57" s="155" t="s">
        <v>14</v>
      </c>
      <c r="BB57" s="156" t="s">
        <v>14</v>
      </c>
    </row>
    <row r="58" spans="2:54" x14ac:dyDescent="0.25">
      <c r="B58" s="59">
        <f t="shared" si="10"/>
        <v>0</v>
      </c>
      <c r="C58" s="145">
        <f t="shared" si="11"/>
        <v>0</v>
      </c>
      <c r="D58" s="128">
        <f t="shared" si="12"/>
        <v>0</v>
      </c>
      <c r="E58" s="48">
        <f t="shared" si="13"/>
        <v>0</v>
      </c>
      <c r="F58" s="58">
        <f t="shared" si="14"/>
        <v>0</v>
      </c>
      <c r="G58" s="127">
        <f t="shared" si="15"/>
        <v>0</v>
      </c>
      <c r="H58" s="57">
        <f t="shared" si="16"/>
        <v>0</v>
      </c>
      <c r="I58" t="s">
        <v>376</v>
      </c>
      <c r="J58" s="139" t="s">
        <v>14</v>
      </c>
      <c r="K58" s="146"/>
      <c r="L58" s="135" t="s">
        <v>67</v>
      </c>
      <c r="M58" t="s">
        <v>238</v>
      </c>
      <c r="N58" s="40" t="s">
        <v>75</v>
      </c>
      <c r="O58" s="155" t="s">
        <v>5</v>
      </c>
      <c r="P58" s="156" t="s">
        <v>14</v>
      </c>
      <c r="Q58" s="155"/>
      <c r="R58" s="156"/>
      <c r="S58" s="156"/>
      <c r="T58" s="155" t="s">
        <v>6</v>
      </c>
      <c r="U58" s="156" t="s">
        <v>14</v>
      </c>
      <c r="V58" s="155" t="s">
        <v>2</v>
      </c>
      <c r="W58" s="156" t="s">
        <v>14</v>
      </c>
      <c r="X58" s="155" t="s">
        <v>37</v>
      </c>
      <c r="Y58" s="156" t="s">
        <v>14</v>
      </c>
      <c r="Z58" s="53" t="s">
        <v>307</v>
      </c>
      <c r="AA58" s="156" t="s">
        <v>14</v>
      </c>
      <c r="AB58" s="147" t="s">
        <v>397</v>
      </c>
      <c r="AC58" s="152" t="s">
        <v>14</v>
      </c>
      <c r="AD58" s="155" t="s">
        <v>7</v>
      </c>
      <c r="AE58" s="156" t="s">
        <v>14</v>
      </c>
      <c r="AF58" s="155" t="s">
        <v>8</v>
      </c>
      <c r="AG58" s="152" t="s">
        <v>14</v>
      </c>
      <c r="AH58" s="130" t="s">
        <v>85</v>
      </c>
      <c r="AI58" s="152" t="s">
        <v>14</v>
      </c>
      <c r="AJ58" s="135" t="s">
        <v>250</v>
      </c>
      <c r="AK58" s="157" t="s">
        <v>14</v>
      </c>
      <c r="AL58" s="135" t="s">
        <v>10</v>
      </c>
      <c r="AM58" s="154" t="s">
        <v>14</v>
      </c>
      <c r="AN58" s="155" t="s">
        <v>11</v>
      </c>
      <c r="AO58" s="152" t="s">
        <v>14</v>
      </c>
      <c r="AP58" s="131" t="s">
        <v>88</v>
      </c>
      <c r="AQ58" s="154" t="s">
        <v>14</v>
      </c>
      <c r="AR58" s="154"/>
      <c r="AS58" s="131" t="s">
        <v>113</v>
      </c>
      <c r="AT58" s="158" t="s">
        <v>14</v>
      </c>
      <c r="AU58" s="132" t="s">
        <v>12</v>
      </c>
      <c r="AV58" s="154" t="s">
        <v>14</v>
      </c>
      <c r="AW58" s="132" t="s">
        <v>13</v>
      </c>
      <c r="AX58" s="154" t="s">
        <v>14</v>
      </c>
      <c r="AY58" s="130" t="s">
        <v>87</v>
      </c>
      <c r="AZ58" s="154" t="s">
        <v>14</v>
      </c>
      <c r="BA58" s="155" t="s">
        <v>14</v>
      </c>
      <c r="BB58" s="156" t="s">
        <v>14</v>
      </c>
    </row>
    <row r="59" spans="2:54" x14ac:dyDescent="0.25">
      <c r="B59" s="59">
        <f t="shared" si="10"/>
        <v>0</v>
      </c>
      <c r="C59" s="145">
        <f t="shared" si="11"/>
        <v>0</v>
      </c>
      <c r="D59" s="128">
        <f t="shared" si="12"/>
        <v>0</v>
      </c>
      <c r="E59" s="48">
        <f t="shared" si="13"/>
        <v>0</v>
      </c>
      <c r="F59" s="58">
        <f t="shared" si="14"/>
        <v>0</v>
      </c>
      <c r="G59" s="127">
        <f t="shared" si="15"/>
        <v>0</v>
      </c>
      <c r="H59" s="57">
        <f t="shared" si="16"/>
        <v>0</v>
      </c>
      <c r="I59" t="s">
        <v>376</v>
      </c>
      <c r="J59" s="139" t="s">
        <v>14</v>
      </c>
      <c r="K59" s="146"/>
      <c r="L59" s="135" t="s">
        <v>67</v>
      </c>
      <c r="M59" t="s">
        <v>343</v>
      </c>
      <c r="N59" s="40" t="s">
        <v>285</v>
      </c>
      <c r="O59" s="155" t="s">
        <v>5</v>
      </c>
      <c r="P59" s="156" t="s">
        <v>14</v>
      </c>
      <c r="Q59" s="155"/>
      <c r="R59" s="156"/>
      <c r="S59" s="156"/>
      <c r="T59" s="155" t="s">
        <v>6</v>
      </c>
      <c r="U59" s="156" t="s">
        <v>14</v>
      </c>
      <c r="V59" s="155" t="s">
        <v>2</v>
      </c>
      <c r="W59" s="156" t="s">
        <v>14</v>
      </c>
      <c r="X59" s="155" t="s">
        <v>37</v>
      </c>
      <c r="Y59" s="156" t="s">
        <v>14</v>
      </c>
      <c r="Z59" s="53" t="s">
        <v>307</v>
      </c>
      <c r="AA59" s="156" t="s">
        <v>14</v>
      </c>
      <c r="AB59" s="147" t="s">
        <v>397</v>
      </c>
      <c r="AC59" s="152" t="s">
        <v>14</v>
      </c>
      <c r="AD59" s="155" t="s">
        <v>7</v>
      </c>
      <c r="AE59" s="156" t="s">
        <v>14</v>
      </c>
      <c r="AF59" s="155" t="s">
        <v>8</v>
      </c>
      <c r="AG59" s="152" t="s">
        <v>14</v>
      </c>
      <c r="AH59" s="130" t="s">
        <v>85</v>
      </c>
      <c r="AI59" s="152" t="s">
        <v>14</v>
      </c>
      <c r="AJ59" s="135" t="s">
        <v>250</v>
      </c>
      <c r="AK59" s="157" t="s">
        <v>14</v>
      </c>
      <c r="AL59" s="135" t="s">
        <v>10</v>
      </c>
      <c r="AM59" s="154" t="s">
        <v>14</v>
      </c>
      <c r="AN59" s="155" t="s">
        <v>11</v>
      </c>
      <c r="AO59" s="152" t="s">
        <v>14</v>
      </c>
      <c r="AP59" s="131" t="s">
        <v>88</v>
      </c>
      <c r="AQ59" s="154" t="s">
        <v>14</v>
      </c>
      <c r="AR59" s="154"/>
      <c r="AS59" s="131" t="s">
        <v>113</v>
      </c>
      <c r="AT59" s="158" t="s">
        <v>14</v>
      </c>
      <c r="AU59" s="132" t="s">
        <v>12</v>
      </c>
      <c r="AV59" s="154" t="s">
        <v>14</v>
      </c>
      <c r="AW59" s="132" t="s">
        <v>13</v>
      </c>
      <c r="AX59" s="154" t="s">
        <v>14</v>
      </c>
      <c r="AY59" s="130" t="s">
        <v>87</v>
      </c>
      <c r="AZ59" s="154" t="s">
        <v>14</v>
      </c>
      <c r="BA59" s="155" t="s">
        <v>14</v>
      </c>
      <c r="BB59" s="156" t="s">
        <v>14</v>
      </c>
    </row>
    <row r="60" spans="2:54" x14ac:dyDescent="0.25">
      <c r="B60" s="59">
        <f t="shared" si="10"/>
        <v>0</v>
      </c>
      <c r="C60" s="145">
        <f t="shared" si="11"/>
        <v>0</v>
      </c>
      <c r="D60" s="128">
        <f t="shared" si="12"/>
        <v>0</v>
      </c>
      <c r="E60" s="48">
        <f t="shared" si="13"/>
        <v>0</v>
      </c>
      <c r="F60" s="58">
        <f t="shared" si="14"/>
        <v>0</v>
      </c>
      <c r="G60" s="127">
        <f t="shared" si="15"/>
        <v>0</v>
      </c>
      <c r="H60" s="57">
        <f t="shared" si="16"/>
        <v>0</v>
      </c>
      <c r="I60" t="s">
        <v>376</v>
      </c>
      <c r="J60" s="139" t="s">
        <v>14</v>
      </c>
      <c r="K60" s="146"/>
      <c r="L60" s="135" t="s">
        <v>67</v>
      </c>
      <c r="M60" t="s">
        <v>342</v>
      </c>
      <c r="N60" s="40" t="s">
        <v>285</v>
      </c>
      <c r="O60" s="155" t="s">
        <v>5</v>
      </c>
      <c r="P60" s="156" t="s">
        <v>14</v>
      </c>
      <c r="Q60" s="155"/>
      <c r="R60" s="156"/>
      <c r="S60" s="156"/>
      <c r="T60" s="155" t="s">
        <v>6</v>
      </c>
      <c r="U60" s="156" t="s">
        <v>14</v>
      </c>
      <c r="V60" s="155" t="s">
        <v>2</v>
      </c>
      <c r="W60" s="156" t="s">
        <v>14</v>
      </c>
      <c r="X60" s="155" t="s">
        <v>37</v>
      </c>
      <c r="Y60" s="156" t="s">
        <v>14</v>
      </c>
      <c r="Z60" s="53" t="s">
        <v>307</v>
      </c>
      <c r="AA60" s="156" t="s">
        <v>14</v>
      </c>
      <c r="AB60" s="147" t="s">
        <v>397</v>
      </c>
      <c r="AC60" s="152" t="s">
        <v>14</v>
      </c>
      <c r="AD60" s="155" t="s">
        <v>7</v>
      </c>
      <c r="AE60" s="156" t="s">
        <v>14</v>
      </c>
      <c r="AF60" s="155" t="s">
        <v>8</v>
      </c>
      <c r="AG60" s="152" t="s">
        <v>14</v>
      </c>
      <c r="AH60" s="130" t="s">
        <v>85</v>
      </c>
      <c r="AI60" s="152" t="s">
        <v>14</v>
      </c>
      <c r="AJ60" s="135" t="s">
        <v>250</v>
      </c>
      <c r="AK60" s="157" t="s">
        <v>14</v>
      </c>
      <c r="AL60" s="135" t="s">
        <v>10</v>
      </c>
      <c r="AM60" s="154" t="s">
        <v>14</v>
      </c>
      <c r="AN60" s="155" t="s">
        <v>11</v>
      </c>
      <c r="AO60" s="152" t="s">
        <v>14</v>
      </c>
      <c r="AP60" s="131" t="s">
        <v>88</v>
      </c>
      <c r="AQ60" s="154" t="s">
        <v>14</v>
      </c>
      <c r="AR60" s="154"/>
      <c r="AS60" s="131" t="s">
        <v>113</v>
      </c>
      <c r="AT60" s="158" t="s">
        <v>14</v>
      </c>
      <c r="AU60" s="132" t="s">
        <v>12</v>
      </c>
      <c r="AV60" s="154" t="s">
        <v>14</v>
      </c>
      <c r="AW60" s="132" t="s">
        <v>13</v>
      </c>
      <c r="AX60" s="154" t="s">
        <v>14</v>
      </c>
      <c r="AY60" s="130" t="s">
        <v>87</v>
      </c>
      <c r="AZ60" s="154" t="s">
        <v>14</v>
      </c>
      <c r="BA60" s="155" t="s">
        <v>14</v>
      </c>
      <c r="BB60" s="156" t="s">
        <v>14</v>
      </c>
    </row>
    <row r="61" spans="2:54" x14ac:dyDescent="0.25">
      <c r="B61" s="59">
        <f t="shared" si="10"/>
        <v>0</v>
      </c>
      <c r="C61" s="145">
        <f t="shared" si="11"/>
        <v>0</v>
      </c>
      <c r="D61" s="128">
        <f t="shared" si="12"/>
        <v>0</v>
      </c>
      <c r="E61" s="48">
        <f t="shared" si="13"/>
        <v>0</v>
      </c>
      <c r="F61" s="58">
        <f t="shared" si="14"/>
        <v>0</v>
      </c>
      <c r="G61" s="127">
        <f t="shared" si="15"/>
        <v>0</v>
      </c>
      <c r="H61" s="57">
        <f t="shared" si="16"/>
        <v>0</v>
      </c>
      <c r="I61" t="s">
        <v>376</v>
      </c>
      <c r="J61" s="139" t="s">
        <v>14</v>
      </c>
      <c r="K61" s="146"/>
      <c r="L61" s="135" t="s">
        <v>67</v>
      </c>
      <c r="M61" s="139" t="s">
        <v>14</v>
      </c>
      <c r="N61" s="139" t="s">
        <v>14</v>
      </c>
      <c r="O61" s="155" t="s">
        <v>5</v>
      </c>
      <c r="P61" s="156" t="s">
        <v>14</v>
      </c>
      <c r="Q61" s="155"/>
      <c r="R61" s="156"/>
      <c r="S61" s="156"/>
      <c r="T61" s="155" t="s">
        <v>6</v>
      </c>
      <c r="U61" s="156" t="s">
        <v>14</v>
      </c>
      <c r="V61" s="155" t="s">
        <v>2</v>
      </c>
      <c r="W61" s="156" t="s">
        <v>14</v>
      </c>
      <c r="X61" s="155" t="s">
        <v>37</v>
      </c>
      <c r="Y61" s="156" t="s">
        <v>14</v>
      </c>
      <c r="Z61" s="53" t="s">
        <v>307</v>
      </c>
      <c r="AA61" s="156" t="s">
        <v>14</v>
      </c>
      <c r="AB61" s="147" t="s">
        <v>397</v>
      </c>
      <c r="AC61" s="152" t="s">
        <v>14</v>
      </c>
      <c r="AD61" s="155" t="s">
        <v>7</v>
      </c>
      <c r="AE61" s="156" t="s">
        <v>14</v>
      </c>
      <c r="AF61" s="155" t="s">
        <v>8</v>
      </c>
      <c r="AG61" s="152" t="s">
        <v>14</v>
      </c>
      <c r="AH61" s="130" t="s">
        <v>85</v>
      </c>
      <c r="AI61" s="152" t="s">
        <v>14</v>
      </c>
      <c r="AJ61" s="135" t="s">
        <v>250</v>
      </c>
      <c r="AK61" s="157" t="s">
        <v>14</v>
      </c>
      <c r="AL61" s="135" t="s">
        <v>10</v>
      </c>
      <c r="AM61" s="154" t="s">
        <v>14</v>
      </c>
      <c r="AN61" s="155" t="s">
        <v>11</v>
      </c>
      <c r="AO61" s="152" t="s">
        <v>14</v>
      </c>
      <c r="AP61" s="131" t="s">
        <v>88</v>
      </c>
      <c r="AQ61" s="154" t="s">
        <v>14</v>
      </c>
      <c r="AR61" s="154"/>
      <c r="AS61" s="131" t="s">
        <v>113</v>
      </c>
      <c r="AT61" s="158" t="s">
        <v>14</v>
      </c>
      <c r="AU61" s="132" t="s">
        <v>12</v>
      </c>
      <c r="AV61" s="154" t="s">
        <v>14</v>
      </c>
      <c r="AW61" s="132" t="s">
        <v>13</v>
      </c>
      <c r="AX61" s="154" t="s">
        <v>14</v>
      </c>
      <c r="AY61" s="130" t="s">
        <v>87</v>
      </c>
      <c r="AZ61" s="154" t="s">
        <v>14</v>
      </c>
      <c r="BA61" s="155" t="s">
        <v>14</v>
      </c>
      <c r="BB61" s="156" t="s">
        <v>14</v>
      </c>
    </row>
    <row r="62" spans="2:54" x14ac:dyDescent="0.25">
      <c r="B62" s="59">
        <f t="shared" si="10"/>
        <v>0</v>
      </c>
      <c r="C62" s="145">
        <f t="shared" si="11"/>
        <v>0</v>
      </c>
      <c r="D62" s="128">
        <f t="shared" si="12"/>
        <v>0</v>
      </c>
      <c r="E62" s="48">
        <f t="shared" si="13"/>
        <v>0</v>
      </c>
      <c r="F62" s="58">
        <f t="shared" si="14"/>
        <v>0</v>
      </c>
      <c r="G62" s="127">
        <f t="shared" si="15"/>
        <v>0</v>
      </c>
      <c r="H62" s="57">
        <f t="shared" si="16"/>
        <v>0</v>
      </c>
      <c r="I62" t="s">
        <v>376</v>
      </c>
      <c r="J62" s="139" t="s">
        <v>14</v>
      </c>
      <c r="K62" s="146"/>
      <c r="L62" s="135" t="s">
        <v>67</v>
      </c>
      <c r="M62" s="139" t="s">
        <v>14</v>
      </c>
      <c r="N62" s="139" t="s">
        <v>14</v>
      </c>
      <c r="O62" s="155" t="s">
        <v>5</v>
      </c>
      <c r="P62" s="156" t="s">
        <v>14</v>
      </c>
      <c r="Q62" s="155"/>
      <c r="R62" s="156"/>
      <c r="S62" s="156"/>
      <c r="T62" s="155" t="s">
        <v>6</v>
      </c>
      <c r="U62" s="156" t="s">
        <v>14</v>
      </c>
      <c r="V62" s="155" t="s">
        <v>2</v>
      </c>
      <c r="W62" s="156" t="s">
        <v>14</v>
      </c>
      <c r="X62" s="155" t="s">
        <v>37</v>
      </c>
      <c r="Y62" s="156" t="s">
        <v>14</v>
      </c>
      <c r="Z62" s="53" t="s">
        <v>307</v>
      </c>
      <c r="AA62" s="156" t="s">
        <v>14</v>
      </c>
      <c r="AB62" s="147" t="s">
        <v>397</v>
      </c>
      <c r="AC62" s="152" t="s">
        <v>14</v>
      </c>
      <c r="AD62" s="155" t="s">
        <v>7</v>
      </c>
      <c r="AE62" s="156" t="s">
        <v>14</v>
      </c>
      <c r="AF62" s="155" t="s">
        <v>8</v>
      </c>
      <c r="AG62" s="152" t="s">
        <v>14</v>
      </c>
      <c r="AH62" s="130" t="s">
        <v>85</v>
      </c>
      <c r="AI62" s="152" t="s">
        <v>14</v>
      </c>
      <c r="AJ62" s="135" t="s">
        <v>250</v>
      </c>
      <c r="AK62" s="157" t="s">
        <v>14</v>
      </c>
      <c r="AL62" s="135" t="s">
        <v>10</v>
      </c>
      <c r="AM62" s="154" t="s">
        <v>14</v>
      </c>
      <c r="AN62" s="155" t="s">
        <v>11</v>
      </c>
      <c r="AO62" s="152" t="s">
        <v>14</v>
      </c>
      <c r="AP62" s="131" t="s">
        <v>88</v>
      </c>
      <c r="AQ62" s="154" t="s">
        <v>14</v>
      </c>
      <c r="AR62" s="154"/>
      <c r="AS62" s="131" t="s">
        <v>113</v>
      </c>
      <c r="AT62" s="158" t="s">
        <v>14</v>
      </c>
      <c r="AU62" s="132" t="s">
        <v>12</v>
      </c>
      <c r="AV62" s="154" t="s">
        <v>14</v>
      </c>
      <c r="AW62" s="132" t="s">
        <v>13</v>
      </c>
      <c r="AX62" s="154" t="s">
        <v>14</v>
      </c>
      <c r="AY62" s="130" t="s">
        <v>87</v>
      </c>
      <c r="AZ62" s="154" t="s">
        <v>14</v>
      </c>
      <c r="BA62" s="155" t="s">
        <v>14</v>
      </c>
      <c r="BB62" s="156" t="s">
        <v>14</v>
      </c>
    </row>
    <row r="63" spans="2:54" x14ac:dyDescent="0.25">
      <c r="B63" s="59">
        <f t="shared" si="10"/>
        <v>0</v>
      </c>
      <c r="C63" s="145">
        <f t="shared" si="11"/>
        <v>0</v>
      </c>
      <c r="D63" s="128">
        <f t="shared" si="12"/>
        <v>0</v>
      </c>
      <c r="E63" s="48">
        <f t="shared" si="13"/>
        <v>0</v>
      </c>
      <c r="F63" s="58">
        <f t="shared" si="14"/>
        <v>0</v>
      </c>
      <c r="G63" s="127">
        <f t="shared" si="15"/>
        <v>0</v>
      </c>
      <c r="H63" s="57">
        <f t="shared" si="16"/>
        <v>0</v>
      </c>
      <c r="I63" t="s">
        <v>376</v>
      </c>
      <c r="J63" s="139" t="s">
        <v>14</v>
      </c>
      <c r="K63" s="146"/>
      <c r="L63" s="135" t="s">
        <v>67</v>
      </c>
      <c r="M63" s="139" t="s">
        <v>14</v>
      </c>
      <c r="N63" s="139" t="s">
        <v>14</v>
      </c>
      <c r="O63" s="155" t="s">
        <v>5</v>
      </c>
      <c r="P63" s="156" t="s">
        <v>14</v>
      </c>
      <c r="Q63" s="155"/>
      <c r="R63" s="156"/>
      <c r="S63" s="156"/>
      <c r="T63" s="155" t="s">
        <v>6</v>
      </c>
      <c r="U63" s="156" t="s">
        <v>14</v>
      </c>
      <c r="V63" s="155" t="s">
        <v>2</v>
      </c>
      <c r="W63" s="156" t="s">
        <v>14</v>
      </c>
      <c r="X63" s="155" t="s">
        <v>37</v>
      </c>
      <c r="Y63" s="156" t="s">
        <v>14</v>
      </c>
      <c r="Z63" s="53" t="s">
        <v>307</v>
      </c>
      <c r="AA63" s="156" t="s">
        <v>14</v>
      </c>
      <c r="AB63" s="147" t="s">
        <v>397</v>
      </c>
      <c r="AC63" s="152" t="s">
        <v>14</v>
      </c>
      <c r="AD63" s="155" t="s">
        <v>7</v>
      </c>
      <c r="AE63" s="156" t="s">
        <v>14</v>
      </c>
      <c r="AF63" s="155" t="s">
        <v>8</v>
      </c>
      <c r="AG63" s="152" t="s">
        <v>14</v>
      </c>
      <c r="AH63" s="130" t="s">
        <v>85</v>
      </c>
      <c r="AI63" s="152" t="s">
        <v>14</v>
      </c>
      <c r="AJ63" s="135" t="s">
        <v>250</v>
      </c>
      <c r="AK63" s="157" t="s">
        <v>14</v>
      </c>
      <c r="AL63" s="135" t="s">
        <v>10</v>
      </c>
      <c r="AM63" s="154" t="s">
        <v>14</v>
      </c>
      <c r="AN63" s="155" t="s">
        <v>11</v>
      </c>
      <c r="AO63" s="152" t="s">
        <v>14</v>
      </c>
      <c r="AP63" s="131" t="s">
        <v>88</v>
      </c>
      <c r="AQ63" s="154" t="s">
        <v>14</v>
      </c>
      <c r="AR63" s="154"/>
      <c r="AS63" s="131" t="s">
        <v>113</v>
      </c>
      <c r="AT63" s="158" t="s">
        <v>14</v>
      </c>
      <c r="AU63" s="132" t="s">
        <v>12</v>
      </c>
      <c r="AV63" s="154" t="s">
        <v>14</v>
      </c>
      <c r="AW63" s="132" t="s">
        <v>13</v>
      </c>
      <c r="AX63" s="154" t="s">
        <v>14</v>
      </c>
      <c r="AY63" s="130" t="s">
        <v>87</v>
      </c>
      <c r="AZ63" s="154" t="s">
        <v>14</v>
      </c>
      <c r="BA63" s="155" t="s">
        <v>14</v>
      </c>
      <c r="BB63" s="156" t="s">
        <v>14</v>
      </c>
    </row>
    <row r="64" spans="2:54" x14ac:dyDescent="0.25">
      <c r="B64" s="59">
        <f t="shared" si="10"/>
        <v>0</v>
      </c>
      <c r="C64" s="145">
        <f t="shared" si="11"/>
        <v>0</v>
      </c>
      <c r="D64" s="128">
        <f t="shared" si="12"/>
        <v>0</v>
      </c>
      <c r="E64" s="48">
        <f t="shared" si="13"/>
        <v>0</v>
      </c>
      <c r="F64" s="58">
        <f t="shared" si="14"/>
        <v>0</v>
      </c>
      <c r="G64" s="127">
        <f t="shared" si="15"/>
        <v>0</v>
      </c>
      <c r="H64" s="57">
        <f t="shared" si="16"/>
        <v>0</v>
      </c>
      <c r="I64" t="s">
        <v>376</v>
      </c>
      <c r="J64" s="139" t="s">
        <v>14</v>
      </c>
      <c r="K64" s="146"/>
      <c r="L64" s="135" t="s">
        <v>67</v>
      </c>
      <c r="M64" s="139" t="s">
        <v>14</v>
      </c>
      <c r="N64" s="139" t="s">
        <v>14</v>
      </c>
      <c r="O64" s="155" t="s">
        <v>5</v>
      </c>
      <c r="P64" s="156" t="s">
        <v>14</v>
      </c>
      <c r="Q64" s="155"/>
      <c r="R64" s="156"/>
      <c r="S64" s="156"/>
      <c r="T64" s="155" t="s">
        <v>6</v>
      </c>
      <c r="U64" s="156" t="s">
        <v>14</v>
      </c>
      <c r="V64" s="155" t="s">
        <v>2</v>
      </c>
      <c r="W64" s="156" t="s">
        <v>14</v>
      </c>
      <c r="X64" s="155" t="s">
        <v>37</v>
      </c>
      <c r="Y64" s="156" t="s">
        <v>14</v>
      </c>
      <c r="Z64" s="53" t="s">
        <v>307</v>
      </c>
      <c r="AA64" s="156" t="s">
        <v>14</v>
      </c>
      <c r="AB64" s="147" t="s">
        <v>397</v>
      </c>
      <c r="AC64" s="152" t="s">
        <v>14</v>
      </c>
      <c r="AD64" s="155" t="s">
        <v>7</v>
      </c>
      <c r="AE64" s="156" t="s">
        <v>14</v>
      </c>
      <c r="AF64" s="155" t="s">
        <v>8</v>
      </c>
      <c r="AG64" s="152" t="s">
        <v>14</v>
      </c>
      <c r="AH64" s="130" t="s">
        <v>85</v>
      </c>
      <c r="AI64" s="152" t="s">
        <v>14</v>
      </c>
      <c r="AJ64" s="135" t="s">
        <v>250</v>
      </c>
      <c r="AK64" s="157" t="s">
        <v>14</v>
      </c>
      <c r="AL64" s="135" t="s">
        <v>10</v>
      </c>
      <c r="AM64" s="154" t="s">
        <v>14</v>
      </c>
      <c r="AN64" s="155" t="s">
        <v>11</v>
      </c>
      <c r="AO64" s="152" t="s">
        <v>14</v>
      </c>
      <c r="AP64" s="131" t="s">
        <v>88</v>
      </c>
      <c r="AQ64" s="154" t="s">
        <v>14</v>
      </c>
      <c r="AR64" s="154"/>
      <c r="AS64" s="131" t="s">
        <v>113</v>
      </c>
      <c r="AT64" s="158" t="s">
        <v>14</v>
      </c>
      <c r="AU64" s="132" t="s">
        <v>12</v>
      </c>
      <c r="AV64" s="154" t="s">
        <v>14</v>
      </c>
      <c r="AW64" s="132" t="s">
        <v>13</v>
      </c>
      <c r="AX64" s="154" t="s">
        <v>14</v>
      </c>
      <c r="AY64" s="130" t="s">
        <v>87</v>
      </c>
      <c r="AZ64" s="154" t="s">
        <v>14</v>
      </c>
      <c r="BA64" s="155" t="s">
        <v>14</v>
      </c>
      <c r="BB64" s="156" t="s">
        <v>14</v>
      </c>
    </row>
    <row r="65" spans="2:54" x14ac:dyDescent="0.25">
      <c r="B65" s="59">
        <f t="shared" si="10"/>
        <v>0</v>
      </c>
      <c r="C65" s="145">
        <f t="shared" si="11"/>
        <v>0</v>
      </c>
      <c r="D65" s="128">
        <f t="shared" si="12"/>
        <v>0</v>
      </c>
      <c r="E65" s="48">
        <f t="shared" si="13"/>
        <v>0</v>
      </c>
      <c r="F65" s="58">
        <f t="shared" si="14"/>
        <v>0</v>
      </c>
      <c r="G65" s="127">
        <f t="shared" si="15"/>
        <v>0</v>
      </c>
      <c r="H65" s="57">
        <f t="shared" si="16"/>
        <v>0</v>
      </c>
      <c r="I65" t="s">
        <v>376</v>
      </c>
      <c r="J65" s="139" t="s">
        <v>14</v>
      </c>
      <c r="K65" s="55"/>
      <c r="L65" s="135" t="s">
        <v>67</v>
      </c>
      <c r="M65" s="139" t="s">
        <v>14</v>
      </c>
      <c r="N65" s="139" t="s">
        <v>14</v>
      </c>
      <c r="O65" s="155" t="s">
        <v>5</v>
      </c>
      <c r="P65" s="156" t="s">
        <v>14</v>
      </c>
      <c r="Q65" s="155"/>
      <c r="R65" s="156"/>
      <c r="S65" s="156"/>
      <c r="T65" s="155" t="s">
        <v>6</v>
      </c>
      <c r="U65" s="156" t="s">
        <v>14</v>
      </c>
      <c r="V65" s="155" t="s">
        <v>2</v>
      </c>
      <c r="W65" s="156" t="s">
        <v>14</v>
      </c>
      <c r="X65" s="155" t="s">
        <v>37</v>
      </c>
      <c r="Y65" s="156" t="s">
        <v>14</v>
      </c>
      <c r="Z65" s="53" t="s">
        <v>307</v>
      </c>
      <c r="AA65" s="156" t="s">
        <v>14</v>
      </c>
      <c r="AB65" s="147" t="s">
        <v>397</v>
      </c>
      <c r="AC65" s="152" t="s">
        <v>14</v>
      </c>
      <c r="AD65" s="155" t="s">
        <v>7</v>
      </c>
      <c r="AE65" s="156" t="s">
        <v>14</v>
      </c>
      <c r="AF65" s="155" t="s">
        <v>8</v>
      </c>
      <c r="AG65" s="152" t="s">
        <v>14</v>
      </c>
      <c r="AH65" s="130" t="s">
        <v>85</v>
      </c>
      <c r="AI65" s="152" t="s">
        <v>14</v>
      </c>
      <c r="AJ65" s="135" t="s">
        <v>250</v>
      </c>
      <c r="AK65" s="157" t="s">
        <v>14</v>
      </c>
      <c r="AL65" s="135" t="s">
        <v>10</v>
      </c>
      <c r="AM65" s="154" t="s">
        <v>14</v>
      </c>
      <c r="AN65" s="155" t="s">
        <v>11</v>
      </c>
      <c r="AO65" s="152" t="s">
        <v>14</v>
      </c>
      <c r="AP65" s="131" t="s">
        <v>88</v>
      </c>
      <c r="AQ65" s="154" t="s">
        <v>14</v>
      </c>
      <c r="AR65" s="154"/>
      <c r="AS65" s="131" t="s">
        <v>113</v>
      </c>
      <c r="AT65" s="158" t="s">
        <v>14</v>
      </c>
      <c r="AU65" s="132" t="s">
        <v>12</v>
      </c>
      <c r="AV65" s="154" t="s">
        <v>14</v>
      </c>
      <c r="AW65" s="132" t="s">
        <v>13</v>
      </c>
      <c r="AX65" s="154" t="s">
        <v>14</v>
      </c>
      <c r="AY65" s="130" t="s">
        <v>87</v>
      </c>
      <c r="AZ65" s="154" t="s">
        <v>14</v>
      </c>
      <c r="BA65" s="155" t="s">
        <v>14</v>
      </c>
      <c r="BB65" s="156" t="s">
        <v>14</v>
      </c>
    </row>
    <row r="66" spans="2:54" x14ac:dyDescent="0.25">
      <c r="B66" s="59">
        <f t="shared" si="10"/>
        <v>0</v>
      </c>
      <c r="C66" s="145">
        <f t="shared" si="11"/>
        <v>0</v>
      </c>
      <c r="D66" s="128">
        <f t="shared" si="12"/>
        <v>0</v>
      </c>
      <c r="E66" s="48">
        <f t="shared" si="13"/>
        <v>0</v>
      </c>
      <c r="F66" s="58">
        <f t="shared" si="14"/>
        <v>0</v>
      </c>
      <c r="G66" s="127">
        <f t="shared" si="15"/>
        <v>0</v>
      </c>
      <c r="H66" s="57">
        <f t="shared" si="16"/>
        <v>0</v>
      </c>
      <c r="I66" t="s">
        <v>376</v>
      </c>
      <c r="J66" s="139" t="s">
        <v>14</v>
      </c>
      <c r="K66" s="55"/>
      <c r="L66" s="135" t="s">
        <v>67</v>
      </c>
      <c r="M66" s="139" t="s">
        <v>14</v>
      </c>
      <c r="N66" s="139" t="s">
        <v>14</v>
      </c>
      <c r="O66" s="155" t="s">
        <v>5</v>
      </c>
      <c r="P66" s="156" t="s">
        <v>14</v>
      </c>
      <c r="Q66" s="155"/>
      <c r="R66" s="156"/>
      <c r="S66" s="156"/>
      <c r="T66" s="155" t="s">
        <v>6</v>
      </c>
      <c r="U66" s="156" t="s">
        <v>14</v>
      </c>
      <c r="V66" s="155" t="s">
        <v>2</v>
      </c>
      <c r="W66" s="156" t="s">
        <v>14</v>
      </c>
      <c r="X66" s="155" t="s">
        <v>37</v>
      </c>
      <c r="Y66" s="156" t="s">
        <v>14</v>
      </c>
      <c r="Z66" s="53" t="s">
        <v>307</v>
      </c>
      <c r="AA66" s="156" t="s">
        <v>14</v>
      </c>
      <c r="AB66" s="147" t="s">
        <v>397</v>
      </c>
      <c r="AC66" s="152" t="s">
        <v>14</v>
      </c>
      <c r="AD66" s="155" t="s">
        <v>7</v>
      </c>
      <c r="AE66" s="156" t="s">
        <v>14</v>
      </c>
      <c r="AF66" s="155" t="s">
        <v>8</v>
      </c>
      <c r="AG66" s="152" t="s">
        <v>14</v>
      </c>
      <c r="AH66" s="130" t="s">
        <v>85</v>
      </c>
      <c r="AI66" s="152" t="s">
        <v>14</v>
      </c>
      <c r="AJ66" s="135" t="s">
        <v>250</v>
      </c>
      <c r="AK66" s="157" t="s">
        <v>14</v>
      </c>
      <c r="AL66" s="135" t="s">
        <v>10</v>
      </c>
      <c r="AM66" s="154" t="s">
        <v>14</v>
      </c>
      <c r="AN66" s="155" t="s">
        <v>11</v>
      </c>
      <c r="AO66" s="152" t="s">
        <v>14</v>
      </c>
      <c r="AP66" s="131" t="s">
        <v>88</v>
      </c>
      <c r="AQ66" s="154" t="s">
        <v>14</v>
      </c>
      <c r="AR66" s="154"/>
      <c r="AS66" s="131" t="s">
        <v>113</v>
      </c>
      <c r="AT66" s="158" t="s">
        <v>14</v>
      </c>
      <c r="AU66" s="132" t="s">
        <v>12</v>
      </c>
      <c r="AV66" s="154" t="s">
        <v>14</v>
      </c>
      <c r="AW66" s="132" t="s">
        <v>13</v>
      </c>
      <c r="AX66" s="154" t="s">
        <v>14</v>
      </c>
      <c r="AY66" s="130" t="s">
        <v>87</v>
      </c>
      <c r="AZ66" s="154" t="s">
        <v>14</v>
      </c>
      <c r="BA66" s="155" t="s">
        <v>14</v>
      </c>
      <c r="BB66" s="156" t="s">
        <v>14</v>
      </c>
    </row>
    <row r="67" spans="2:54" x14ac:dyDescent="0.25">
      <c r="B67" s="59">
        <f t="shared" si="10"/>
        <v>0</v>
      </c>
      <c r="C67" s="145">
        <f t="shared" si="11"/>
        <v>0</v>
      </c>
      <c r="D67" s="128">
        <f t="shared" si="12"/>
        <v>0</v>
      </c>
      <c r="E67" s="48">
        <f t="shared" si="13"/>
        <v>0</v>
      </c>
      <c r="F67" s="58">
        <f t="shared" si="14"/>
        <v>0</v>
      </c>
      <c r="G67" s="127">
        <f t="shared" si="15"/>
        <v>0</v>
      </c>
      <c r="H67" s="57">
        <f t="shared" si="16"/>
        <v>0</v>
      </c>
      <c r="I67" t="s">
        <v>376</v>
      </c>
      <c r="J67" s="55"/>
      <c r="K67" s="55"/>
      <c r="L67" s="135" t="s">
        <v>67</v>
      </c>
      <c r="M67" s="139" t="s">
        <v>14</v>
      </c>
      <c r="N67" s="139" t="s">
        <v>14</v>
      </c>
      <c r="O67" s="155" t="s">
        <v>5</v>
      </c>
      <c r="P67" s="156" t="s">
        <v>14</v>
      </c>
      <c r="Q67" s="155"/>
      <c r="R67" s="156"/>
      <c r="S67" s="156"/>
      <c r="T67" s="155" t="s">
        <v>6</v>
      </c>
      <c r="U67" s="156" t="s">
        <v>14</v>
      </c>
      <c r="V67" s="155" t="s">
        <v>2</v>
      </c>
      <c r="W67" s="156" t="s">
        <v>14</v>
      </c>
      <c r="X67" s="155" t="s">
        <v>37</v>
      </c>
      <c r="Y67" s="156" t="s">
        <v>14</v>
      </c>
      <c r="Z67" s="53" t="s">
        <v>307</v>
      </c>
      <c r="AA67" s="156" t="s">
        <v>14</v>
      </c>
      <c r="AB67" s="147" t="s">
        <v>397</v>
      </c>
      <c r="AC67" s="152" t="s">
        <v>14</v>
      </c>
      <c r="AD67" s="155" t="s">
        <v>7</v>
      </c>
      <c r="AE67" s="156" t="s">
        <v>14</v>
      </c>
      <c r="AF67" s="155" t="s">
        <v>8</v>
      </c>
      <c r="AG67" s="152" t="s">
        <v>14</v>
      </c>
      <c r="AH67" s="130" t="s">
        <v>85</v>
      </c>
      <c r="AI67" s="152" t="s">
        <v>14</v>
      </c>
      <c r="AJ67" s="135" t="s">
        <v>250</v>
      </c>
      <c r="AK67" s="157" t="s">
        <v>14</v>
      </c>
      <c r="AL67" s="135" t="s">
        <v>10</v>
      </c>
      <c r="AM67" s="154" t="s">
        <v>14</v>
      </c>
      <c r="AN67" s="155" t="s">
        <v>11</v>
      </c>
      <c r="AO67" s="152" t="s">
        <v>14</v>
      </c>
      <c r="AP67" s="131" t="s">
        <v>88</v>
      </c>
      <c r="AQ67" s="154" t="s">
        <v>14</v>
      </c>
      <c r="AR67" s="154"/>
      <c r="AS67" s="131" t="s">
        <v>113</v>
      </c>
      <c r="AT67" s="158" t="s">
        <v>14</v>
      </c>
      <c r="AU67" s="132" t="s">
        <v>12</v>
      </c>
      <c r="AV67" s="154" t="s">
        <v>14</v>
      </c>
      <c r="AW67" s="132" t="s">
        <v>13</v>
      </c>
      <c r="AX67" s="154" t="s">
        <v>14</v>
      </c>
      <c r="AY67" s="130" t="s">
        <v>87</v>
      </c>
      <c r="AZ67" s="154" t="s">
        <v>14</v>
      </c>
      <c r="BA67" s="155" t="s">
        <v>14</v>
      </c>
      <c r="BB67" s="156" t="s">
        <v>14</v>
      </c>
    </row>
    <row r="68" spans="2:54" x14ac:dyDescent="0.25">
      <c r="B68" s="59">
        <f t="shared" si="10"/>
        <v>0</v>
      </c>
      <c r="C68" s="145">
        <f t="shared" si="11"/>
        <v>0</v>
      </c>
      <c r="D68" s="128">
        <f t="shared" si="12"/>
        <v>0</v>
      </c>
      <c r="E68" s="48">
        <f t="shared" si="13"/>
        <v>0</v>
      </c>
      <c r="F68" s="58">
        <f t="shared" si="14"/>
        <v>0</v>
      </c>
      <c r="G68" s="127">
        <f t="shared" si="15"/>
        <v>0</v>
      </c>
      <c r="H68" s="57">
        <f t="shared" si="16"/>
        <v>0</v>
      </c>
      <c r="I68" t="s">
        <v>376</v>
      </c>
      <c r="J68" s="55"/>
      <c r="K68" s="55"/>
      <c r="L68" s="135" t="s">
        <v>67</v>
      </c>
      <c r="M68" s="139" t="s">
        <v>14</v>
      </c>
      <c r="N68" s="139" t="s">
        <v>14</v>
      </c>
      <c r="O68" s="155" t="s">
        <v>5</v>
      </c>
      <c r="P68" s="156" t="s">
        <v>14</v>
      </c>
      <c r="Q68" s="155"/>
      <c r="R68" s="156"/>
      <c r="S68" s="156"/>
      <c r="T68" s="155" t="s">
        <v>6</v>
      </c>
      <c r="U68" s="156" t="s">
        <v>14</v>
      </c>
      <c r="V68" s="155" t="s">
        <v>2</v>
      </c>
      <c r="W68" s="156" t="s">
        <v>14</v>
      </c>
      <c r="X68" s="155" t="s">
        <v>37</v>
      </c>
      <c r="Y68" s="156" t="s">
        <v>14</v>
      </c>
      <c r="Z68" s="53" t="s">
        <v>307</v>
      </c>
      <c r="AA68" s="156" t="s">
        <v>14</v>
      </c>
      <c r="AB68" s="147" t="s">
        <v>397</v>
      </c>
      <c r="AC68" s="152" t="s">
        <v>14</v>
      </c>
      <c r="AD68" s="155" t="s">
        <v>7</v>
      </c>
      <c r="AE68" s="156" t="s">
        <v>14</v>
      </c>
      <c r="AF68" s="155" t="s">
        <v>8</v>
      </c>
      <c r="AG68" s="152" t="s">
        <v>14</v>
      </c>
      <c r="AH68" s="130" t="s">
        <v>85</v>
      </c>
      <c r="AI68" s="152" t="s">
        <v>14</v>
      </c>
      <c r="AJ68" s="135" t="s">
        <v>250</v>
      </c>
      <c r="AK68" s="157" t="s">
        <v>14</v>
      </c>
      <c r="AL68" s="135" t="s">
        <v>10</v>
      </c>
      <c r="AM68" s="154" t="s">
        <v>14</v>
      </c>
      <c r="AN68" s="155" t="s">
        <v>11</v>
      </c>
      <c r="AO68" s="152" t="s">
        <v>14</v>
      </c>
      <c r="AP68" s="131" t="s">
        <v>88</v>
      </c>
      <c r="AQ68" s="154" t="s">
        <v>14</v>
      </c>
      <c r="AR68" s="154"/>
      <c r="AS68" s="131" t="s">
        <v>113</v>
      </c>
      <c r="AT68" s="158" t="s">
        <v>14</v>
      </c>
      <c r="AU68" s="132" t="s">
        <v>12</v>
      </c>
      <c r="AV68" s="154" t="s">
        <v>14</v>
      </c>
      <c r="AW68" s="132" t="s">
        <v>13</v>
      </c>
      <c r="AX68" s="154" t="s">
        <v>14</v>
      </c>
      <c r="AY68" s="130" t="s">
        <v>87</v>
      </c>
      <c r="AZ68" s="154" t="s">
        <v>14</v>
      </c>
      <c r="BA68" s="155" t="s">
        <v>14</v>
      </c>
      <c r="BB68" s="156" t="s">
        <v>14</v>
      </c>
    </row>
    <row r="69" spans="2:54" x14ac:dyDescent="0.25">
      <c r="B69" s="59">
        <f t="shared" si="10"/>
        <v>0</v>
      </c>
      <c r="C69" s="145">
        <f t="shared" si="11"/>
        <v>0</v>
      </c>
      <c r="D69" s="128">
        <f t="shared" si="12"/>
        <v>0</v>
      </c>
      <c r="E69" s="48">
        <f t="shared" si="13"/>
        <v>0</v>
      </c>
      <c r="F69" s="58">
        <f t="shared" si="14"/>
        <v>0</v>
      </c>
      <c r="G69" s="127">
        <f t="shared" si="15"/>
        <v>0</v>
      </c>
      <c r="H69" s="57">
        <f t="shared" si="16"/>
        <v>0</v>
      </c>
    </row>
    <row r="70" spans="2:54" x14ac:dyDescent="0.25">
      <c r="B70" s="59">
        <f t="shared" si="10"/>
        <v>0</v>
      </c>
      <c r="C70" s="145">
        <f t="shared" si="11"/>
        <v>0</v>
      </c>
      <c r="D70" s="128">
        <f t="shared" si="12"/>
        <v>0</v>
      </c>
      <c r="E70" s="48">
        <f t="shared" si="13"/>
        <v>0</v>
      </c>
      <c r="F70" s="58">
        <f t="shared" si="14"/>
        <v>0</v>
      </c>
      <c r="G70" s="127">
        <f t="shared" si="15"/>
        <v>0</v>
      </c>
      <c r="H70" s="57">
        <f t="shared" si="16"/>
        <v>0</v>
      </c>
    </row>
    <row r="71" spans="2:54" x14ac:dyDescent="0.25">
      <c r="B71" s="59">
        <f t="shared" si="10"/>
        <v>0</v>
      </c>
      <c r="C71" s="145">
        <f t="shared" si="11"/>
        <v>0</v>
      </c>
      <c r="D71" s="128">
        <f t="shared" si="12"/>
        <v>0</v>
      </c>
      <c r="E71" s="48">
        <f t="shared" si="13"/>
        <v>0</v>
      </c>
      <c r="F71" s="58">
        <f t="shared" si="14"/>
        <v>0</v>
      </c>
      <c r="G71" s="127">
        <f t="shared" si="15"/>
        <v>0</v>
      </c>
      <c r="H71" s="57">
        <f t="shared" si="16"/>
        <v>0</v>
      </c>
    </row>
    <row r="72" spans="2:54" x14ac:dyDescent="0.25">
      <c r="B72" s="59">
        <f t="shared" si="10"/>
        <v>0</v>
      </c>
      <c r="C72" s="145">
        <f t="shared" si="11"/>
        <v>0</v>
      </c>
      <c r="D72" s="128">
        <f t="shared" si="12"/>
        <v>0</v>
      </c>
      <c r="E72" s="48">
        <f t="shared" si="13"/>
        <v>0</v>
      </c>
      <c r="F72" s="58">
        <f t="shared" si="14"/>
        <v>0</v>
      </c>
      <c r="G72" s="127">
        <f t="shared" si="15"/>
        <v>0</v>
      </c>
      <c r="H72" s="57">
        <f t="shared" si="16"/>
        <v>0</v>
      </c>
    </row>
    <row r="73" spans="2:54" x14ac:dyDescent="0.25">
      <c r="B73" s="59">
        <f t="shared" si="10"/>
        <v>0</v>
      </c>
      <c r="C73" s="145">
        <f t="shared" si="11"/>
        <v>0</v>
      </c>
      <c r="D73" s="128">
        <f t="shared" si="12"/>
        <v>0</v>
      </c>
      <c r="E73" s="48">
        <f t="shared" si="13"/>
        <v>0</v>
      </c>
      <c r="F73" s="58">
        <f t="shared" si="14"/>
        <v>0</v>
      </c>
      <c r="G73" s="127">
        <f t="shared" si="15"/>
        <v>0</v>
      </c>
      <c r="H73" s="57">
        <f t="shared" si="16"/>
        <v>0</v>
      </c>
    </row>
    <row r="74" spans="2:54" x14ac:dyDescent="0.25">
      <c r="B74" s="59">
        <f t="shared" si="10"/>
        <v>0</v>
      </c>
      <c r="C74" s="145">
        <f t="shared" si="11"/>
        <v>0</v>
      </c>
      <c r="D74" s="128">
        <f t="shared" si="12"/>
        <v>0</v>
      </c>
      <c r="E74" s="48">
        <f t="shared" si="13"/>
        <v>0</v>
      </c>
      <c r="F74" s="58">
        <f t="shared" si="14"/>
        <v>0</v>
      </c>
      <c r="G74" s="127">
        <f t="shared" si="15"/>
        <v>0</v>
      </c>
      <c r="H74" s="57">
        <f t="shared" si="16"/>
        <v>0</v>
      </c>
    </row>
    <row r="75" spans="2:54" x14ac:dyDescent="0.25">
      <c r="B75" s="59">
        <f t="shared" si="10"/>
        <v>0</v>
      </c>
      <c r="C75" s="145">
        <f t="shared" si="11"/>
        <v>0</v>
      </c>
      <c r="D75" s="128">
        <f t="shared" si="12"/>
        <v>0</v>
      </c>
      <c r="E75" s="48">
        <f t="shared" si="13"/>
        <v>0</v>
      </c>
      <c r="F75" s="58">
        <f t="shared" si="14"/>
        <v>0</v>
      </c>
      <c r="G75" s="127">
        <f t="shared" si="15"/>
        <v>0</v>
      </c>
      <c r="H75" s="57">
        <f t="shared" si="16"/>
        <v>0</v>
      </c>
    </row>
    <row r="76" spans="2:54" x14ac:dyDescent="0.25">
      <c r="B76" s="59">
        <f t="shared" si="10"/>
        <v>0</v>
      </c>
      <c r="C76" s="145">
        <f t="shared" si="11"/>
        <v>0</v>
      </c>
      <c r="D76" s="128">
        <f t="shared" si="12"/>
        <v>0</v>
      </c>
      <c r="E76" s="48">
        <f t="shared" si="13"/>
        <v>0</v>
      </c>
      <c r="F76" s="58">
        <f t="shared" si="14"/>
        <v>0</v>
      </c>
      <c r="G76" s="127">
        <f t="shared" si="15"/>
        <v>0</v>
      </c>
      <c r="H76" s="57">
        <f t="shared" si="16"/>
        <v>0</v>
      </c>
    </row>
    <row r="77" spans="2:54" x14ac:dyDescent="0.25">
      <c r="B77" s="59">
        <f t="shared" si="10"/>
        <v>0</v>
      </c>
      <c r="C77" s="145">
        <f t="shared" si="11"/>
        <v>0</v>
      </c>
      <c r="D77" s="128">
        <f t="shared" si="12"/>
        <v>0</v>
      </c>
      <c r="E77" s="48">
        <f t="shared" si="13"/>
        <v>0</v>
      </c>
      <c r="F77" s="58">
        <f t="shared" si="14"/>
        <v>0</v>
      </c>
      <c r="G77" s="127">
        <f t="shared" si="15"/>
        <v>0</v>
      </c>
      <c r="H77" s="57">
        <f t="shared" si="16"/>
        <v>0</v>
      </c>
    </row>
    <row r="78" spans="2:54" x14ac:dyDescent="0.25">
      <c r="B78" s="59">
        <f t="shared" si="10"/>
        <v>0</v>
      </c>
      <c r="C78" s="145">
        <f t="shared" si="11"/>
        <v>0</v>
      </c>
      <c r="D78" s="128">
        <f t="shared" si="12"/>
        <v>0</v>
      </c>
      <c r="E78" s="48">
        <f t="shared" si="13"/>
        <v>0</v>
      </c>
      <c r="F78" s="58">
        <f t="shared" si="14"/>
        <v>0</v>
      </c>
      <c r="G78" s="127">
        <f t="shared" si="15"/>
        <v>0</v>
      </c>
      <c r="H78" s="57">
        <f t="shared" si="16"/>
        <v>0</v>
      </c>
    </row>
    <row r="79" spans="2:54" x14ac:dyDescent="0.25">
      <c r="B79" s="59">
        <f t="shared" si="10"/>
        <v>0</v>
      </c>
      <c r="C79" s="145">
        <f t="shared" si="11"/>
        <v>0</v>
      </c>
      <c r="D79" s="128">
        <f t="shared" si="12"/>
        <v>0</v>
      </c>
      <c r="E79" s="48">
        <f t="shared" si="13"/>
        <v>0</v>
      </c>
      <c r="F79" s="58">
        <f t="shared" si="14"/>
        <v>0</v>
      </c>
      <c r="G79" s="127">
        <f t="shared" si="15"/>
        <v>0</v>
      </c>
      <c r="H79" s="57">
        <f t="shared" si="16"/>
        <v>0</v>
      </c>
    </row>
    <row r="80" spans="2:54" x14ac:dyDescent="0.25">
      <c r="B80" s="59">
        <f t="shared" si="10"/>
        <v>0</v>
      </c>
      <c r="C80" s="145">
        <f t="shared" si="11"/>
        <v>0</v>
      </c>
      <c r="D80" s="128">
        <f t="shared" si="12"/>
        <v>0</v>
      </c>
      <c r="E80" s="48">
        <f t="shared" si="13"/>
        <v>0</v>
      </c>
      <c r="F80" s="58">
        <f t="shared" si="14"/>
        <v>0</v>
      </c>
      <c r="G80" s="127">
        <f t="shared" si="15"/>
        <v>0</v>
      </c>
      <c r="H80" s="57">
        <f t="shared" si="16"/>
        <v>0</v>
      </c>
    </row>
    <row r="81" spans="2:8" x14ac:dyDescent="0.25">
      <c r="B81" s="59">
        <f t="shared" si="10"/>
        <v>0</v>
      </c>
      <c r="C81" s="145">
        <f t="shared" si="11"/>
        <v>0</v>
      </c>
      <c r="D81" s="128">
        <f t="shared" si="12"/>
        <v>0</v>
      </c>
      <c r="E81" s="48">
        <f t="shared" si="13"/>
        <v>0</v>
      </c>
      <c r="F81" s="58">
        <f t="shared" si="14"/>
        <v>0</v>
      </c>
      <c r="G81" s="127">
        <f t="shared" si="15"/>
        <v>0</v>
      </c>
      <c r="H81" s="57">
        <f t="shared" si="16"/>
        <v>0</v>
      </c>
    </row>
    <row r="82" spans="2:8" x14ac:dyDescent="0.25">
      <c r="B82" s="59">
        <f t="shared" si="10"/>
        <v>0</v>
      </c>
      <c r="C82" s="145">
        <f t="shared" si="11"/>
        <v>0</v>
      </c>
      <c r="D82" s="128">
        <f t="shared" si="12"/>
        <v>0</v>
      </c>
      <c r="E82" s="48">
        <f t="shared" si="13"/>
        <v>0</v>
      </c>
      <c r="F82" s="58">
        <f t="shared" si="14"/>
        <v>0</v>
      </c>
      <c r="G82" s="127">
        <f t="shared" si="15"/>
        <v>0</v>
      </c>
      <c r="H82" s="57">
        <f t="shared" si="16"/>
        <v>0</v>
      </c>
    </row>
    <row r="83" spans="2:8" x14ac:dyDescent="0.25">
      <c r="B83" s="59">
        <f t="shared" si="10"/>
        <v>0</v>
      </c>
      <c r="C83" s="145">
        <f t="shared" si="11"/>
        <v>0</v>
      </c>
      <c r="D83" s="128">
        <f t="shared" si="12"/>
        <v>0</v>
      </c>
      <c r="E83" s="48">
        <f t="shared" si="13"/>
        <v>0</v>
      </c>
      <c r="F83" s="58">
        <f t="shared" si="14"/>
        <v>0</v>
      </c>
      <c r="G83" s="127">
        <f t="shared" si="15"/>
        <v>0</v>
      </c>
      <c r="H83" s="57">
        <f t="shared" si="16"/>
        <v>0</v>
      </c>
    </row>
    <row r="84" spans="2:8" x14ac:dyDescent="0.25">
      <c r="B84" s="59">
        <f t="shared" si="10"/>
        <v>0</v>
      </c>
      <c r="C84" s="145">
        <f t="shared" si="11"/>
        <v>0</v>
      </c>
      <c r="D84" s="128">
        <f t="shared" si="12"/>
        <v>0</v>
      </c>
      <c r="E84" s="48">
        <f t="shared" si="13"/>
        <v>0</v>
      </c>
      <c r="F84" s="58">
        <f t="shared" si="14"/>
        <v>0</v>
      </c>
      <c r="G84" s="127">
        <f t="shared" si="15"/>
        <v>0</v>
      </c>
      <c r="H84" s="57">
        <f t="shared" si="16"/>
        <v>0</v>
      </c>
    </row>
    <row r="85" spans="2:8" x14ac:dyDescent="0.25">
      <c r="B85" s="59">
        <f t="shared" si="10"/>
        <v>0</v>
      </c>
      <c r="C85" s="145">
        <f t="shared" si="11"/>
        <v>0</v>
      </c>
      <c r="D85" s="128">
        <f t="shared" si="12"/>
        <v>0</v>
      </c>
      <c r="E85" s="48">
        <f t="shared" si="13"/>
        <v>0</v>
      </c>
      <c r="F85" s="58">
        <f t="shared" si="14"/>
        <v>0</v>
      </c>
      <c r="G85" s="127">
        <f t="shared" si="15"/>
        <v>0</v>
      </c>
      <c r="H85" s="57">
        <f t="shared" si="16"/>
        <v>0</v>
      </c>
    </row>
    <row r="86" spans="2:8" x14ac:dyDescent="0.25">
      <c r="B86" s="59">
        <f t="shared" si="10"/>
        <v>0</v>
      </c>
      <c r="C86" s="145">
        <f t="shared" si="11"/>
        <v>0</v>
      </c>
      <c r="D86" s="128">
        <f t="shared" si="12"/>
        <v>0</v>
      </c>
      <c r="E86" s="48">
        <f t="shared" si="13"/>
        <v>0</v>
      </c>
      <c r="F86" s="58">
        <f t="shared" si="14"/>
        <v>0</v>
      </c>
      <c r="G86" s="127">
        <f t="shared" si="15"/>
        <v>0</v>
      </c>
      <c r="H86" s="57">
        <f t="shared" si="16"/>
        <v>0</v>
      </c>
    </row>
    <row r="87" spans="2:8" x14ac:dyDescent="0.25">
      <c r="B87" s="59">
        <f t="shared" si="10"/>
        <v>0</v>
      </c>
      <c r="C87" s="145">
        <f t="shared" si="11"/>
        <v>0</v>
      </c>
      <c r="D87" s="128">
        <f t="shared" si="12"/>
        <v>0</v>
      </c>
      <c r="E87" s="48">
        <f t="shared" si="13"/>
        <v>0</v>
      </c>
      <c r="F87" s="58">
        <f t="shared" si="14"/>
        <v>0</v>
      </c>
      <c r="G87" s="127">
        <f t="shared" si="15"/>
        <v>0</v>
      </c>
      <c r="H87" s="57">
        <f t="shared" si="16"/>
        <v>0</v>
      </c>
    </row>
    <row r="88" spans="2:8" x14ac:dyDescent="0.25">
      <c r="B88" s="59">
        <f t="shared" ref="B88" si="17">IF($B$1=I68,J68,IF($B$1=L68,M68,IF($B$1=O68,P68,IF($B$1=Q68,R68,IF($B$1=T68,U68,IF($B$1=V68,W68,IF($B$1=X68,Y68,IF($B$1=Z68,AA68,IF($B$1=AB68,AC68,IF($B$1=AD68,AE68,IF($B$1=AF68,AG68,IF($B$1=AH68,AI68,IF($B$1=AJ68,AK68,IF($B$1=AL68,AM68,IF($B$1=AN68,AO68,IF($B$1=AP68,AQ68,IF($B$1=AR68,AS68,IF($B$1=AX68,AY68,IF($B$1=AZ68,BA68)))))))))))))))))))</f>
        <v>0</v>
      </c>
      <c r="C88" s="145">
        <f t="shared" ref="C88" si="18">IF($C$1=I68,J68,IF($C$1=L68,M68,IF($C$1=O68,P68,IF($C$1=Q68,R68,IF($C$1=T68,U68,IF($C$1=V68,W68,IF($C$1=X68,Y68,IF($C$1=Z68,AA68,IF($C$1=AB68,AC68,IF($C$1=AD68,AE68,IF($C$1=AF68,AG68,IF($C$1=AH68,AI68,IF($C$1=AJ68,AK68,IF($C$1=AL68,AM68,IF($C$1=AN68,AO68,IF($C$1=AP68,AQ68,IF($C$1=AR68,AS68,IF($C$1=AX68,AY68,IF($C$1=AZ68,BA68)))))))))))))))))))</f>
        <v>0</v>
      </c>
      <c r="D88" s="128">
        <f t="shared" ref="D88" si="19">IF($D$1=I68,J68,IF($D$1=L68,M68,IF($D$1=O68,P68,IF($D$1=Q68,R68,IF($D$1=T68,U68,IF($D$1=V68,W68,IF($D$1=X68,Y68,IF($D$1=Z68,AA68,IF($D$1=AB68,AC68,IF($D$1=AD68,AE68,IF($D$1=AF68,AG68,IF($D$1=AH68,AI68,IF($D$1=AJ68,AK68,IF($D$1=AL68,AM68,IF($D$1=AN68,AO68,IF($D$1=AP68,AQ68,IF($D$1=AR68,AS68,IF($D$1=AX68,AY68,IF($D$1=BA68,BB68)))))))))))))))))))</f>
        <v>0</v>
      </c>
      <c r="E88" s="48">
        <f t="shared" ref="E88" si="20">IF($E$1=I68,J68,IF($E$1=L68,M68,IF($E$1=O68,P68,IF($E$1=Q68,R68,IF($E$1=T68,U68,IF($E$1=V68,W68,IF($E$1=X68,Y68,IF($E$1=Z68,AA68,IF($E$1=AB68,AC68,IF($E$1=AD68,AE68,IF($E$1=AF68,AG68,IF($E$1=AH68,AI68,IF($E$1=AJ68,AK68,IF($E$1=AL68,AM68,IF($E$1=AN68,AO68,IF($E$1=AP68,AQ68,IF($E$1=AR68,AS68,IF($E$1=AX68,AY68,IF($E$1=AZ68,BA68)))))))))))))))))))</f>
        <v>0</v>
      </c>
      <c r="F88" s="58">
        <f t="shared" ref="F88" si="21">IF($F$1=I68,J68,IF($F$1=L68,M68,IF($F$1=O68,P68,IF($F$1=Q68,R68,IF($F$1=T68,U68,IF($F$1=V68,W68,IF($F$1=X68,Y68,IF($F$1=Z68,AA68,IF($F$1=AB68,AC68,IF($F$1=AD68,AE68,IF($F$1=AF68,AG68,IF($F$1=AH68,AI68,IF($F$1=AJ68,AK68,IF($F$1=AL68,AM68,IF($F$1=AN68,AO68,IF($F$1=AP68,AQ68,IF($F$1=AR68,AS68,IF($F$1=AX68,AY68,IF($F$1=AZ68,BA68)))))))))))))))))))</f>
        <v>0</v>
      </c>
      <c r="G88" s="127">
        <f t="shared" ref="G88" si="22">IF($G$1=I68,J68,IF($G$1=L68,M68,IF($G$1=O68,P68,IF($G$1=Q68,R68,IF($G$1=T68,U68,IF($G$1=V68,W68,IF($G$1=X68,Y68,IF($G$1=Z68,AA68,IF($G$1=AB68,AC68,IF($G$1=AD68,AE68,IF($G$1=AF68,AG68,IF($G$1=AH68,AI68,IF($G$1=AJ68,AK68,IF($G$1=AL68,AM68,IF($G$1=AN68,AO68,IF($G$1=AP68,AQ68,IF($G$1=AR68,AS68,IF($G$1=AX68,AY68,IF($G$1=BA68,BB68)))))))))))))))))))</f>
        <v>0</v>
      </c>
      <c r="H88" s="57">
        <f t="shared" ref="H88" si="23">IF($H$1=I68,J68,IF($H$1=L68,M68,IF($H$1=O68,P68,IF($H$1=Q68,R68,IF($H$1=T68,U68,IF($H$1=V68,W68,IF($H$1=X68,Y68,IF($H$1=Z68,AA68,IF($H$1=AB68,AC68,IF($H$1=AD68,AE68,IF($H$1=AF68,AG68,IF($H$1=AH68,AI68,IF($H$1=AJ68,AK68,IF($H$1=AL68,AM68,IF($H$1=AN68,AO68,IF($H$1=AP68,AQ68,IF($H$1=AR68,AS68,IF($H$1=AX68,AY68,IF($H$1=AZ68,BA68)))))))))))))))))))</f>
        <v>0</v>
      </c>
    </row>
  </sheetData>
  <conditionalFormatting sqref="B24:D88 F24:H88">
    <cfRule type="cellIs" dxfId="6" priority="26" operator="equal">
      <formula>FALSE</formula>
    </cfRule>
  </conditionalFormatting>
  <conditionalFormatting sqref="J5:J44">
    <cfRule type="duplicateValues" dxfId="5" priority="5"/>
  </conditionalFormatting>
  <conditionalFormatting sqref="M5:M60">
    <cfRule type="duplicateValues" dxfId="4" priority="3"/>
  </conditionalFormatting>
  <conditionalFormatting sqref="M59">
    <cfRule type="duplicateValues" dxfId="3" priority="1"/>
  </conditionalFormatting>
  <conditionalFormatting sqref="M59:M60">
    <cfRule type="duplicateValues" dxfId="2" priority="4"/>
  </conditionalFormatting>
  <conditionalFormatting sqref="M60">
    <cfRule type="duplicateValues" dxfId="1" priority="2"/>
  </conditionalFormatting>
  <conditionalFormatting sqref="AA5:AA11">
    <cfRule type="duplicateValues" dxfId="0" priority="6"/>
  </conditionalFormatting>
  <hyperlinks>
    <hyperlink ref="B4" r:id="rId1" display="khr-loen-team1@regionsjaelland.dk" xr:uid="{00000000-0004-0000-0800-000016000000}"/>
    <hyperlink ref="B6" r:id="rId2" xr:uid="{00000000-0004-0000-0800-000022000000}"/>
    <hyperlink ref="C6" r:id="rId3" xr:uid="{00000000-0004-0000-0800-000023000000}"/>
    <hyperlink ref="D6" r:id="rId4" xr:uid="{00000000-0004-0000-0800-000024000000}"/>
    <hyperlink ref="F6" r:id="rId5" xr:uid="{00000000-0004-0000-0800-000025000000}"/>
    <hyperlink ref="G6" r:id="rId6" xr:uid="{00000000-0004-0000-0800-000026000000}"/>
    <hyperlink ref="H6" r:id="rId7" xr:uid="{00000000-0004-0000-0800-000027000000}"/>
    <hyperlink ref="B22" r:id="rId8" xr:uid="{00000000-0004-0000-0800-000028000000}"/>
    <hyperlink ref="C22" r:id="rId9" xr:uid="{00000000-0004-0000-0800-000029000000}"/>
    <hyperlink ref="D22" r:id="rId10" xr:uid="{00000000-0004-0000-0800-00002A000000}"/>
    <hyperlink ref="F22" r:id="rId11" xr:uid="{00000000-0004-0000-0800-00002B000000}"/>
    <hyperlink ref="G22" r:id="rId12" xr:uid="{00000000-0004-0000-0800-00002C000000}"/>
    <hyperlink ref="H22" r:id="rId13" xr:uid="{00000000-0004-0000-0800-00002D000000}"/>
    <hyperlink ref="B21" r:id="rId14" xr:uid="{00000000-0004-0000-0800-00002E000000}"/>
    <hyperlink ref="C21" r:id="rId15" xr:uid="{00000000-0004-0000-0800-00002F000000}"/>
    <hyperlink ref="D21" r:id="rId16" xr:uid="{00000000-0004-0000-0800-000030000000}"/>
    <hyperlink ref="F21" r:id="rId17" xr:uid="{00000000-0004-0000-0800-000031000000}"/>
    <hyperlink ref="G21" r:id="rId18" xr:uid="{00000000-0004-0000-0800-000032000000}"/>
    <hyperlink ref="H21" r:id="rId19" xr:uid="{00000000-0004-0000-0800-000033000000}"/>
    <hyperlink ref="B20" r:id="rId20" xr:uid="{00000000-0004-0000-0800-000034000000}"/>
    <hyperlink ref="C20" r:id="rId21" xr:uid="{00000000-0004-0000-0800-000035000000}"/>
    <hyperlink ref="D20" r:id="rId22" xr:uid="{00000000-0004-0000-0800-000036000000}"/>
    <hyperlink ref="F20" r:id="rId23" xr:uid="{00000000-0004-0000-0800-000037000000}"/>
    <hyperlink ref="G20" r:id="rId24" xr:uid="{00000000-0004-0000-0800-000038000000}"/>
    <hyperlink ref="H20" r:id="rId25" xr:uid="{00000000-0004-0000-0800-000039000000}"/>
    <hyperlink ref="B7" r:id="rId26" xr:uid="{00000000-0004-0000-0800-00003A000000}"/>
    <hyperlink ref="C7" r:id="rId27" xr:uid="{00000000-0004-0000-0800-00003B000000}"/>
    <hyperlink ref="D7" r:id="rId28" xr:uid="{00000000-0004-0000-0800-00003C000000}"/>
    <hyperlink ref="F7" r:id="rId29" xr:uid="{00000000-0004-0000-0800-00003D000000}"/>
    <hyperlink ref="G7" r:id="rId30" xr:uid="{00000000-0004-0000-0800-00003E000000}"/>
    <hyperlink ref="H7" r:id="rId31" xr:uid="{00000000-0004-0000-0800-00003F000000}"/>
    <hyperlink ref="B13" r:id="rId32" xr:uid="{00000000-0004-0000-0800-000040000000}"/>
    <hyperlink ref="C13" r:id="rId33" xr:uid="{00000000-0004-0000-0800-000041000000}"/>
    <hyperlink ref="D13" r:id="rId34" xr:uid="{00000000-0004-0000-0800-000042000000}"/>
    <hyperlink ref="F13" r:id="rId35" xr:uid="{00000000-0004-0000-0800-000043000000}"/>
    <hyperlink ref="G13" r:id="rId36" xr:uid="{00000000-0004-0000-0800-000044000000}"/>
    <hyperlink ref="H13" r:id="rId37" xr:uid="{00000000-0004-0000-0800-000045000000}"/>
    <hyperlink ref="B17" r:id="rId38" xr:uid="{00000000-0004-0000-0800-000046000000}"/>
    <hyperlink ref="C17" r:id="rId39" xr:uid="{00000000-0004-0000-0800-000047000000}"/>
    <hyperlink ref="D17" r:id="rId40" xr:uid="{00000000-0004-0000-0800-000048000000}"/>
    <hyperlink ref="F17" r:id="rId41" xr:uid="{00000000-0004-0000-0800-000049000000}"/>
    <hyperlink ref="G17" r:id="rId42" xr:uid="{00000000-0004-0000-0800-00004A000000}"/>
    <hyperlink ref="H17" r:id="rId43" xr:uid="{00000000-0004-0000-0800-00004B000000}"/>
    <hyperlink ref="B5" r:id="rId44" xr:uid="{00000000-0004-0000-0800-000052000000}"/>
    <hyperlink ref="C5" r:id="rId45" xr:uid="{00000000-0004-0000-0800-000053000000}"/>
    <hyperlink ref="D5" r:id="rId46" xr:uid="{00000000-0004-0000-0800-000054000000}"/>
    <hyperlink ref="F5" r:id="rId47" xr:uid="{00000000-0004-0000-0800-000055000000}"/>
    <hyperlink ref="G5" r:id="rId48" xr:uid="{00000000-0004-0000-0800-000056000000}"/>
    <hyperlink ref="H5" r:id="rId49" xr:uid="{00000000-0004-0000-0800-000057000000}"/>
    <hyperlink ref="B8" r:id="rId50" xr:uid="{00000000-0004-0000-0800-000058000000}"/>
    <hyperlink ref="B9" r:id="rId51" xr:uid="{00000000-0004-0000-0800-00005E000000}"/>
    <hyperlink ref="C9" r:id="rId52" xr:uid="{00000000-0004-0000-0800-00005F000000}"/>
    <hyperlink ref="D9" r:id="rId53" xr:uid="{00000000-0004-0000-0800-000060000000}"/>
    <hyperlink ref="F9" r:id="rId54" xr:uid="{00000000-0004-0000-0800-000061000000}"/>
    <hyperlink ref="G9" r:id="rId55" xr:uid="{00000000-0004-0000-0800-000062000000}"/>
    <hyperlink ref="H9" r:id="rId56" xr:uid="{00000000-0004-0000-0800-000063000000}"/>
    <hyperlink ref="B10" r:id="rId57" xr:uid="{00000000-0004-0000-0800-000064000000}"/>
    <hyperlink ref="C10" r:id="rId58" xr:uid="{00000000-0004-0000-0800-000065000000}"/>
    <hyperlink ref="D10" r:id="rId59" xr:uid="{00000000-0004-0000-0800-000066000000}"/>
    <hyperlink ref="F10" r:id="rId60" xr:uid="{00000000-0004-0000-0800-000067000000}"/>
    <hyperlink ref="G10" r:id="rId61" xr:uid="{00000000-0004-0000-0800-000068000000}"/>
    <hyperlink ref="H10" r:id="rId62" xr:uid="{00000000-0004-0000-0800-000069000000}"/>
    <hyperlink ref="B11" r:id="rId63" xr:uid="{00000000-0004-0000-0800-00006A000000}"/>
    <hyperlink ref="C11" r:id="rId64" xr:uid="{00000000-0004-0000-0800-00006B000000}"/>
    <hyperlink ref="D11" r:id="rId65" xr:uid="{00000000-0004-0000-0800-00006C000000}"/>
    <hyperlink ref="F11" r:id="rId66" xr:uid="{00000000-0004-0000-0800-00006D000000}"/>
    <hyperlink ref="G11" r:id="rId67" xr:uid="{00000000-0004-0000-0800-00006E000000}"/>
    <hyperlink ref="H11" r:id="rId68" xr:uid="{00000000-0004-0000-0800-00006F000000}"/>
    <hyperlink ref="B14" r:id="rId69" xr:uid="{00000000-0004-0000-0800-000070000000}"/>
    <hyperlink ref="C14" r:id="rId70" xr:uid="{00000000-0004-0000-0800-000071000000}"/>
    <hyperlink ref="D14" r:id="rId71" xr:uid="{00000000-0004-0000-0800-000072000000}"/>
    <hyperlink ref="F14" r:id="rId72" xr:uid="{00000000-0004-0000-0800-000073000000}"/>
    <hyperlink ref="G14" r:id="rId73" xr:uid="{00000000-0004-0000-0800-000074000000}"/>
    <hyperlink ref="H14" r:id="rId74" xr:uid="{00000000-0004-0000-0800-000075000000}"/>
    <hyperlink ref="B15" r:id="rId75" xr:uid="{00000000-0004-0000-0800-000076000000}"/>
    <hyperlink ref="C15" r:id="rId76" xr:uid="{00000000-0004-0000-0800-000077000000}"/>
    <hyperlink ref="D15" r:id="rId77" xr:uid="{00000000-0004-0000-0800-000078000000}"/>
    <hyperlink ref="F15" r:id="rId78" xr:uid="{00000000-0004-0000-0800-000079000000}"/>
    <hyperlink ref="G15" r:id="rId79" xr:uid="{00000000-0004-0000-0800-00007A000000}"/>
    <hyperlink ref="H15" r:id="rId80" xr:uid="{00000000-0004-0000-0800-00007B000000}"/>
    <hyperlink ref="B16" r:id="rId81" xr:uid="{00000000-0004-0000-0800-00007C000000}"/>
    <hyperlink ref="C16" r:id="rId82" xr:uid="{00000000-0004-0000-0800-00007D000000}"/>
    <hyperlink ref="D16" r:id="rId83" xr:uid="{00000000-0004-0000-0800-00007E000000}"/>
    <hyperlink ref="F16" r:id="rId84" xr:uid="{00000000-0004-0000-0800-00007F000000}"/>
    <hyperlink ref="G16" r:id="rId85" xr:uid="{00000000-0004-0000-0800-000080000000}"/>
    <hyperlink ref="H16" r:id="rId86" xr:uid="{00000000-0004-0000-0800-000081000000}"/>
    <hyperlink ref="B19" r:id="rId87" xr:uid="{00000000-0004-0000-0800-000082000000}"/>
    <hyperlink ref="C19" r:id="rId88" xr:uid="{00000000-0004-0000-0800-000083000000}"/>
    <hyperlink ref="D19" r:id="rId89" xr:uid="{00000000-0004-0000-0800-000084000000}"/>
    <hyperlink ref="F19" r:id="rId90" xr:uid="{00000000-0004-0000-0800-000085000000}"/>
    <hyperlink ref="G19" r:id="rId91" xr:uid="{00000000-0004-0000-0800-000086000000}"/>
    <hyperlink ref="H19" r:id="rId92" xr:uid="{00000000-0004-0000-0800-000087000000}"/>
    <hyperlink ref="E5" r:id="rId93" xr:uid="{BCA1FD35-23CA-4FEE-9C65-735F870ED013}"/>
    <hyperlink ref="E6" r:id="rId94" xr:uid="{FEF60B8C-4AB5-4B59-B99D-DCEB5763DF6A}"/>
    <hyperlink ref="E7" r:id="rId95" xr:uid="{630D5EE5-610C-4A46-B3E1-985622B6F06E}"/>
    <hyperlink ref="E9" r:id="rId96" xr:uid="{64453BA8-E136-42A9-9DF0-9CED7B3311F6}"/>
    <hyperlink ref="E10" r:id="rId97" xr:uid="{2AF3D1C2-2619-4AAB-8D56-C55D60979C52}"/>
    <hyperlink ref="E11" r:id="rId98" xr:uid="{14FEF904-FF5C-4D52-BB29-F23C46F3FA50}"/>
    <hyperlink ref="E13" r:id="rId99" xr:uid="{A3B6B5D0-0775-426F-A199-D3BA1BFA23FF}"/>
    <hyperlink ref="E14" r:id="rId100" xr:uid="{BD871BD0-308E-473A-8CD7-ECB9003B8604}"/>
    <hyperlink ref="E15" r:id="rId101" xr:uid="{AAB58FC0-F7DE-49D7-9D64-A9A2B8B64CD6}"/>
    <hyperlink ref="E16" r:id="rId102" xr:uid="{50737794-714F-49B6-B59D-DE610FBA2BD2}"/>
    <hyperlink ref="E17" r:id="rId103" xr:uid="{A825C601-4C27-4828-9F63-B762F3B9F5C5}"/>
    <hyperlink ref="E19" r:id="rId104" xr:uid="{9F1A1770-539E-4AA9-9178-10D4B3BA895C}"/>
    <hyperlink ref="E20" r:id="rId105" xr:uid="{4DB6BFED-0D98-4FC7-BFD1-405D148896F7}"/>
    <hyperlink ref="E21" r:id="rId106" xr:uid="{B039AFBF-6986-44A1-8D75-6C711D26CE8A}"/>
    <hyperlink ref="E22" r:id="rId107" xr:uid="{FA286FF1-7CDF-40E6-8501-36803E4F8A5F}"/>
    <hyperlink ref="C8" r:id="rId108" xr:uid="{FC4B7404-A5FA-4147-A5EA-54A75E069B79}"/>
    <hyperlink ref="D8" r:id="rId109" xr:uid="{8D015275-6363-430B-9E67-1CCBC23BCC74}"/>
    <hyperlink ref="E8" r:id="rId110" xr:uid="{8FE66CD0-977A-419D-AAD0-DEA6B9192C42}"/>
    <hyperlink ref="F8" r:id="rId111" xr:uid="{B92F7616-EEAD-4D2C-97F0-60E235E4F885}"/>
    <hyperlink ref="G8" r:id="rId112" xr:uid="{C3C11233-22C9-488A-9FEB-B00156816A6C}"/>
    <hyperlink ref="H8" r:id="rId113" xr:uid="{85130E5A-0355-482C-91B4-5AFCA3B1CC8B}"/>
    <hyperlink ref="K45" r:id="rId114" display="khr-loen-team8@regionsjaelland.dk" xr:uid="{9A750E37-A0ED-4674-90C4-1DFEDD2DFF1D}"/>
    <hyperlink ref="K46" r:id="rId115" display="khr-loen-team8@regionsjaelland.dk" xr:uid="{89EFD22A-272B-47AC-B058-BC5051D84C5F}"/>
    <hyperlink ref="K47" r:id="rId116" display="khr-loen-team8@regionsjaelland.dk" xr:uid="{61B58052-291C-4BF4-B644-38DE95539F57}"/>
    <hyperlink ref="K48" r:id="rId117" display="khr-loen-team8@regionsjaelland.dk" xr:uid="{FDD96961-228B-4B57-AEB9-3594312ACC92}"/>
    <hyperlink ref="K49" r:id="rId118" display="khr-loen-team8@regionsjaelland.dk" xr:uid="{1E399657-347B-453F-B7BD-5B088F44CBE0}"/>
    <hyperlink ref="K50" r:id="rId119" display="khr-loen-team8@regionsjaelland.dk" xr:uid="{70A769A7-965E-4115-BA5E-AC7FCEF4FA4C}"/>
    <hyperlink ref="K51" r:id="rId120" display="khr-loen-team8@regionsjaelland.dk" xr:uid="{4578470D-6267-42FC-B85A-7A677C68879C}"/>
    <hyperlink ref="K52" r:id="rId121" display="khr-loen-team8@regionsjaelland.dk" xr:uid="{5DC280DC-E54F-492C-8230-4BA9D61BFD96}"/>
    <hyperlink ref="K53" r:id="rId122" display="khr-loen-team8@regionsjaelland.dk" xr:uid="{CA43DB76-44B0-4581-B741-704A45D67B40}"/>
    <hyperlink ref="K8:K9" r:id="rId123" display="khr-loen-team8@regionsjaelland.dk" xr:uid="{AE23E3D6-F1A9-481F-AAC8-AF52B11B9FF0}"/>
    <hyperlink ref="K12" r:id="rId124" xr:uid="{34039BB6-53D5-4D3D-99E3-18EE8D08B328}"/>
    <hyperlink ref="K14" r:id="rId125" xr:uid="{088ED6DC-F40C-4766-B639-B73BF89233A2}"/>
    <hyperlink ref="K15" r:id="rId126" xr:uid="{4E1EFB4A-E501-4401-B79A-8703D167FE5D}"/>
    <hyperlink ref="K16" r:id="rId127" xr:uid="{7A4AE358-CA0C-45C5-BABC-2FABD358C265}"/>
    <hyperlink ref="K28" r:id="rId128" xr:uid="{7538BC3A-08E3-4047-9241-439935D2ABB0}"/>
    <hyperlink ref="K6" r:id="rId129" xr:uid="{1E0A59F7-EC0E-45C6-B663-0117F36DD210}"/>
    <hyperlink ref="K5" r:id="rId130" xr:uid="{BF8A53CB-40EB-409A-890D-A231CB781DF8}"/>
    <hyperlink ref="K42" r:id="rId131" xr:uid="{18B46D52-C994-4C02-BDF9-9A85D473349D}"/>
    <hyperlink ref="K43" r:id="rId132" xr:uid="{50921EFF-5E4C-4F22-945E-FC6A4E7637BE}"/>
    <hyperlink ref="K41" r:id="rId133" xr:uid="{2E8BF64C-CECD-4659-BFE6-6A8529502467}"/>
    <hyperlink ref="K11" r:id="rId134" xr:uid="{BE2873B6-4E73-4A7E-98A7-A680BDE458A4}"/>
    <hyperlink ref="K10" r:id="rId135" xr:uid="{F674FA8B-A56C-4BCC-8D90-A5525B7E0829}"/>
    <hyperlink ref="K13" r:id="rId136" xr:uid="{8488DFAD-5756-42E1-939E-FA7824AC4BA7}"/>
    <hyperlink ref="K44" r:id="rId137" xr:uid="{52612956-1ADA-47E8-9DE0-CE506C38EF51}"/>
    <hyperlink ref="K7" r:id="rId138" xr:uid="{F4DC84F2-9D32-4229-A377-26CDC0B2D8D7}"/>
    <hyperlink ref="K30" r:id="rId139" xr:uid="{C018E75F-12FB-4E4D-9EB5-C0F7DC9CADF3}"/>
    <hyperlink ref="K31:K32" r:id="rId140" display="khr-loen-team8@regionsjaelland.dk" xr:uid="{11DE7592-7E82-4F8A-A406-1F3545F18FE4}"/>
    <hyperlink ref="K33" r:id="rId141" xr:uid="{60C681C4-6F2E-4016-A5B1-244D65903767}"/>
    <hyperlink ref="K19" r:id="rId142" xr:uid="{42C48DA3-3D78-49EB-A9C3-36C5F0628FA9}"/>
    <hyperlink ref="K25" r:id="rId143" xr:uid="{20B64373-B21C-41C1-AF64-CBBFF3880466}"/>
    <hyperlink ref="K21" r:id="rId144" xr:uid="{D6AF2D51-AF79-42F8-9045-8A992EAA0F76}"/>
    <hyperlink ref="K22:K23" r:id="rId145" display="khr-loen-team4@regionsjaelland.dk" xr:uid="{729D8FDC-6ED1-4467-966D-CB4C5CA3A89B}"/>
    <hyperlink ref="K34" r:id="rId146" xr:uid="{AEE845DA-ED4E-43CE-A77B-A623C8C05501}"/>
    <hyperlink ref="K18" r:id="rId147" xr:uid="{6133B9A2-95EE-4817-AC47-F280BB715B86}"/>
    <hyperlink ref="K24" r:id="rId148" xr:uid="{EBEA413A-623E-43F8-8A27-D43DF7BAE9AE}"/>
    <hyperlink ref="N10" r:id="rId149" xr:uid="{B242EFE1-317D-4F55-8D78-0E92B030B8D2}"/>
    <hyperlink ref="N6:N8" r:id="rId150" display="khr-loen-team6@regionsjaelland.dk" xr:uid="{9941F163-839B-4743-8DBE-3F59E102DC67}"/>
    <hyperlink ref="N6" r:id="rId151" xr:uid="{90A8FA8B-81B5-49AA-A7EE-CD9C3B7F0CDC}"/>
    <hyperlink ref="N8" r:id="rId152" xr:uid="{726932EC-981C-4ADE-BC97-9BA75CD50E88}"/>
    <hyperlink ref="N9" r:id="rId153" xr:uid="{0CAA9A81-4BB9-4DDC-9F57-FB3D1F8B5352}"/>
    <hyperlink ref="N16" r:id="rId154" xr:uid="{D28520DF-2487-432E-965C-508D7FD8DD71}"/>
    <hyperlink ref="N33" r:id="rId155" xr:uid="{FF2C0466-59E9-4971-9D0E-09EF41054CB7}"/>
    <hyperlink ref="N38" r:id="rId156" xr:uid="{6B0EFCD9-6CE3-47F0-A16F-0D634B45B386}"/>
    <hyperlink ref="N17" r:id="rId157" xr:uid="{49778698-BFC5-4EC2-BEB7-5D024FACB160}"/>
    <hyperlink ref="N53" r:id="rId158" display="khr-loen-team9@regionsjaelland.dk" xr:uid="{3B23B8EB-AD44-4D2C-A736-C2DC1DD2918F}"/>
    <hyperlink ref="N32" r:id="rId159" xr:uid="{CD61B7F1-3506-4515-96C6-7D523E19AA6B}"/>
    <hyperlink ref="N58" r:id="rId160" xr:uid="{F5A45B01-1660-41EA-90E7-7C857622EA26}"/>
    <hyperlink ref="N20" r:id="rId161" xr:uid="{30B6B668-59D4-4288-A2CB-06B16ACA8AFA}"/>
    <hyperlink ref="N47" r:id="rId162" xr:uid="{5B9205F9-20FD-481D-B590-4CF2155DE797}"/>
    <hyperlink ref="N48" r:id="rId163" xr:uid="{7A009816-A67D-472A-BF0F-55464FAAC7F5}"/>
    <hyperlink ref="N49" r:id="rId164" xr:uid="{3AAD6073-1D4C-407D-BD7F-F13AA7D10D4B}"/>
    <hyperlink ref="N50" r:id="rId165" xr:uid="{11B0B24F-9F3D-4120-9A59-75B18AE3B9AB}"/>
    <hyperlink ref="N51" r:id="rId166" xr:uid="{F5A52747-A70C-43D4-A841-FD664DA272ED}"/>
    <hyperlink ref="N52" r:id="rId167" xr:uid="{56D94566-E9F1-4131-B510-5D6597F7DD83}"/>
    <hyperlink ref="N36" r:id="rId168" xr:uid="{8995124D-AE19-40DC-A660-10697A08698A}"/>
    <hyperlink ref="N14" r:id="rId169" xr:uid="{7E1A3714-C0DB-4C56-A354-320F2F36FA9C}"/>
    <hyperlink ref="N56" r:id="rId170" xr:uid="{C7A4059D-5950-44A9-B183-838F2CD07462}"/>
    <hyperlink ref="N57" r:id="rId171" xr:uid="{DB79199D-ECDD-406F-924C-19664D5ECAF2}"/>
    <hyperlink ref="N55" r:id="rId172" display="khr-loen-team9@regionsjaelland.dk" xr:uid="{76773E49-020C-4D01-A697-E6937C6B685E}"/>
    <hyperlink ref="N54" r:id="rId173" xr:uid="{28258031-A971-428B-9079-7F87EDA05910}"/>
    <hyperlink ref="N45" r:id="rId174" xr:uid="{9B5D0FDD-857A-4C1D-83A2-C03B480960B8}"/>
    <hyperlink ref="N46" r:id="rId175" xr:uid="{8ACD6BA2-5AF8-4684-B7DD-B5339932D378}"/>
    <hyperlink ref="N37" r:id="rId176" display="khr-loen-team7@regionsjaelland.dk" xr:uid="{B5E79053-D0A1-41D9-B605-4577C9F890AE}"/>
    <hyperlink ref="N31" r:id="rId177" xr:uid="{FC8E97C9-2132-4B2A-ADE7-BD772B4AF0C0}"/>
    <hyperlink ref="N30" r:id="rId178" xr:uid="{C1A86692-E956-4DFB-A660-DF5A1EBB2F74}"/>
    <hyperlink ref="N18" r:id="rId179" xr:uid="{B60F7C41-FE32-46AA-969F-F401EC1F6D3E}"/>
    <hyperlink ref="N15" r:id="rId180" xr:uid="{AAE0EAFC-B13A-4F20-A850-D4AE38F0959A}"/>
    <hyperlink ref="N13" r:id="rId181" xr:uid="{3CFFFDED-5B46-40E3-BFD6-4FD3A38C1943}"/>
    <hyperlink ref="N40" r:id="rId182" xr:uid="{DDB0AEF5-185F-4AD3-A599-C8CF28300AA2}"/>
    <hyperlink ref="N44" r:id="rId183" xr:uid="{37BDF826-D9E1-49CC-B106-1C08B54087AC}"/>
    <hyperlink ref="AR5" r:id="rId184" xr:uid="{8349A38F-D055-4D80-AF3F-A34EB24AFB0F}"/>
    <hyperlink ref="AR30" r:id="rId185" xr:uid="{9AD2DEB9-4933-49FB-BD04-B7020F59223B}"/>
    <hyperlink ref="C4:H4" r:id="rId186" display="khr-loen-team1@regionsjaelland.dk" xr:uid="{3535757E-5539-402A-B7A5-57D4B563CA23}"/>
  </hyperlinks>
  <pageMargins left="0.7" right="0.7" top="0.75" bottom="0.75" header="0.3" footer="0.3"/>
  <pageSetup paperSize="9" orientation="portrait" r:id="rId18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20"/>
  <sheetViews>
    <sheetView workbookViewId="0">
      <selection activeCell="A19" sqref="A19"/>
    </sheetView>
  </sheetViews>
  <sheetFormatPr defaultRowHeight="12.75" x14ac:dyDescent="0.2"/>
  <sheetData>
    <row r="2" spans="1:1" x14ac:dyDescent="0.2">
      <c r="A2" s="41" t="s">
        <v>191</v>
      </c>
    </row>
    <row r="3" spans="1:1" x14ac:dyDescent="0.2">
      <c r="A3" s="41" t="s">
        <v>190</v>
      </c>
    </row>
    <row r="5" spans="1:1" x14ac:dyDescent="0.2">
      <c r="A5" s="41"/>
    </row>
    <row r="14" spans="1:1" x14ac:dyDescent="0.2">
      <c r="A14" s="41"/>
    </row>
    <row r="15" spans="1:1" x14ac:dyDescent="0.2">
      <c r="A15" s="42"/>
    </row>
    <row r="16" spans="1:1" x14ac:dyDescent="0.2">
      <c r="A16" s="41"/>
    </row>
    <row r="17" spans="1:1" x14ac:dyDescent="0.2">
      <c r="A17" s="41"/>
    </row>
    <row r="19" spans="1:1" x14ac:dyDescent="0.2">
      <c r="A19" s="41" t="s">
        <v>109</v>
      </c>
    </row>
    <row r="20" spans="1:1" x14ac:dyDescent="0.2">
      <c r="A20" s="41" t="s">
        <v>110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9:M89"/>
  <sheetViews>
    <sheetView showGridLines="0" showRowColHeaders="0" workbookViewId="0">
      <selection activeCell="P26" sqref="P26"/>
    </sheetView>
  </sheetViews>
  <sheetFormatPr defaultRowHeight="12.75" x14ac:dyDescent="0.2"/>
  <cols>
    <col min="1" max="1" width="0.85546875" customWidth="1"/>
    <col min="2" max="2" width="3.85546875" customWidth="1"/>
    <col min="3" max="3" width="4" customWidth="1"/>
    <col min="5" max="5" width="11" customWidth="1"/>
    <col min="6" max="6" width="5.28515625" customWidth="1"/>
    <col min="10" max="10" width="16.28515625" customWidth="1"/>
    <col min="11" max="11" width="5.140625" customWidth="1"/>
    <col min="13" max="13" width="8.28515625" customWidth="1"/>
    <col min="14" max="14" width="9.140625" customWidth="1"/>
  </cols>
  <sheetData>
    <row r="9" spans="1:12" ht="15" x14ac:dyDescent="0.2">
      <c r="A9" s="20"/>
    </row>
    <row r="10" spans="1:12" x14ac:dyDescent="0.2">
      <c r="A10" s="1"/>
    </row>
    <row r="15" spans="1:12" ht="12.75" customHeight="1" x14ac:dyDescent="0.2">
      <c r="C15" s="190" t="s">
        <v>147</v>
      </c>
      <c r="D15" s="190"/>
      <c r="E15" s="190"/>
      <c r="F15" s="190"/>
      <c r="G15" s="190"/>
      <c r="H15" s="190"/>
      <c r="I15" s="190"/>
      <c r="J15" s="190"/>
      <c r="K15" s="190"/>
      <c r="L15" s="190"/>
    </row>
    <row r="16" spans="1:12" x14ac:dyDescent="0.2">
      <c r="C16" s="190"/>
      <c r="D16" s="190"/>
      <c r="E16" s="190"/>
      <c r="F16" s="190"/>
      <c r="G16" s="190"/>
      <c r="H16" s="190"/>
      <c r="I16" s="190"/>
      <c r="J16" s="190"/>
      <c r="K16" s="190"/>
      <c r="L16" s="190"/>
    </row>
    <row r="17" spans="3:12" x14ac:dyDescent="0.2">
      <c r="C17" s="190"/>
      <c r="D17" s="190"/>
      <c r="E17" s="190"/>
      <c r="F17" s="190"/>
      <c r="G17" s="190"/>
      <c r="H17" s="190"/>
      <c r="I17" s="190"/>
      <c r="J17" s="190"/>
      <c r="K17" s="190"/>
      <c r="L17" s="190"/>
    </row>
    <row r="18" spans="3:12" x14ac:dyDescent="0.2">
      <c r="C18" s="190"/>
      <c r="D18" s="190"/>
      <c r="E18" s="190"/>
      <c r="F18" s="190"/>
      <c r="G18" s="190"/>
      <c r="H18" s="190"/>
      <c r="I18" s="190"/>
      <c r="J18" s="190"/>
      <c r="K18" s="190"/>
      <c r="L18" s="190"/>
    </row>
    <row r="19" spans="3:12" ht="15" x14ac:dyDescent="0.2">
      <c r="C19" s="25" t="s">
        <v>1</v>
      </c>
      <c r="D19" s="16"/>
      <c r="E19" s="16"/>
      <c r="F19" s="16"/>
      <c r="G19" s="16"/>
      <c r="H19" s="16"/>
      <c r="I19" s="16"/>
      <c r="J19" s="16"/>
      <c r="K19" s="15"/>
      <c r="L19" s="15"/>
    </row>
    <row r="20" spans="3:12" x14ac:dyDescent="0.2">
      <c r="C20" s="26" t="s">
        <v>184</v>
      </c>
      <c r="D20" s="16"/>
      <c r="E20" s="16"/>
      <c r="F20" s="16"/>
      <c r="G20" s="16"/>
      <c r="H20" s="16"/>
      <c r="I20" s="16"/>
      <c r="J20" s="16"/>
      <c r="K20" s="15"/>
      <c r="L20" s="15"/>
    </row>
    <row r="21" spans="3:12" x14ac:dyDescent="0.2">
      <c r="C21" s="4"/>
    </row>
    <row r="22" spans="3:12" ht="5.0999999999999996" customHeight="1" x14ac:dyDescent="0.2">
      <c r="C22" s="6"/>
      <c r="D22" s="7"/>
      <c r="E22" s="8"/>
      <c r="F22" s="7"/>
      <c r="G22" s="7"/>
      <c r="H22" s="7"/>
      <c r="I22" s="7"/>
      <c r="J22" s="9"/>
      <c r="K22" s="7"/>
      <c r="L22" s="10"/>
    </row>
    <row r="23" spans="3:12" ht="20.100000000000001" customHeight="1" x14ac:dyDescent="0.2">
      <c r="C23" s="194" t="s">
        <v>3</v>
      </c>
      <c r="D23" s="195"/>
      <c r="E23" s="195"/>
      <c r="F23" s="195"/>
      <c r="G23" s="192"/>
      <c r="H23" s="192"/>
      <c r="I23" s="192"/>
      <c r="J23" s="192"/>
      <c r="K23" s="28"/>
      <c r="L23" s="11"/>
    </row>
    <row r="24" spans="3:12" ht="2.4500000000000002" customHeight="1" x14ac:dyDescent="0.2">
      <c r="C24" s="24"/>
      <c r="D24" s="22"/>
      <c r="E24" s="22"/>
      <c r="F24" s="22"/>
      <c r="G24" s="23"/>
      <c r="H24" s="23"/>
      <c r="I24" s="23"/>
      <c r="J24" s="23"/>
      <c r="K24" s="28"/>
      <c r="L24" s="11"/>
    </row>
    <row r="25" spans="3:12" ht="20.100000000000001" customHeight="1" x14ac:dyDescent="0.2">
      <c r="C25" s="194" t="s">
        <v>45</v>
      </c>
      <c r="D25" s="195"/>
      <c r="E25" s="195"/>
      <c r="F25" s="195"/>
      <c r="G25" s="192"/>
      <c r="H25" s="192"/>
      <c r="I25" s="192"/>
      <c r="J25" s="192"/>
      <c r="K25" s="29"/>
      <c r="L25" s="11"/>
    </row>
    <row r="26" spans="3:12" ht="2.4500000000000002" customHeight="1" x14ac:dyDescent="0.2">
      <c r="C26" s="24"/>
      <c r="D26" s="22"/>
      <c r="E26" s="22"/>
      <c r="F26" s="22"/>
      <c r="G26" s="23"/>
      <c r="H26" s="23"/>
      <c r="I26" s="23"/>
      <c r="J26" s="23"/>
      <c r="K26" s="29"/>
      <c r="L26" s="11"/>
    </row>
    <row r="27" spans="3:12" ht="20.100000000000001" customHeight="1" x14ac:dyDescent="0.2">
      <c r="C27" s="194" t="s">
        <v>4</v>
      </c>
      <c r="D27" s="195"/>
      <c r="E27" s="195"/>
      <c r="F27" s="195"/>
      <c r="G27" s="192"/>
      <c r="H27" s="192"/>
      <c r="I27" s="192"/>
      <c r="J27" s="192"/>
      <c r="K27" s="28"/>
      <c r="L27" s="11"/>
    </row>
    <row r="28" spans="3:12" ht="2.4500000000000002" customHeight="1" x14ac:dyDescent="0.2">
      <c r="C28" s="24"/>
      <c r="D28" s="22"/>
      <c r="E28" s="22"/>
      <c r="F28" s="22"/>
      <c r="G28" s="23"/>
      <c r="H28" s="23"/>
      <c r="I28" s="23"/>
      <c r="J28" s="23"/>
      <c r="K28" s="28"/>
      <c r="L28" s="11"/>
    </row>
    <row r="29" spans="3:12" ht="20.100000000000001" customHeight="1" x14ac:dyDescent="0.2">
      <c r="C29" s="194" t="s">
        <v>17</v>
      </c>
      <c r="D29" s="195"/>
      <c r="E29" s="195"/>
      <c r="F29" s="195"/>
      <c r="G29" s="192"/>
      <c r="H29" s="192"/>
      <c r="I29" s="192"/>
      <c r="J29" s="192"/>
      <c r="K29" s="28"/>
      <c r="L29" s="11"/>
    </row>
    <row r="30" spans="3:12" ht="2.4500000000000002" customHeight="1" x14ac:dyDescent="0.2">
      <c r="C30" s="24"/>
      <c r="D30" s="22"/>
      <c r="E30" s="22"/>
      <c r="F30" s="22"/>
      <c r="G30" s="23"/>
      <c r="H30" s="23"/>
      <c r="I30" s="23"/>
      <c r="J30" s="23"/>
      <c r="K30" s="28"/>
      <c r="L30" s="11"/>
    </row>
    <row r="31" spans="3:12" ht="20.100000000000001" customHeight="1" x14ac:dyDescent="0.2">
      <c r="C31" s="194" t="s">
        <v>46</v>
      </c>
      <c r="D31" s="195"/>
      <c r="E31" s="195"/>
      <c r="F31" s="195"/>
      <c r="G31" s="193"/>
      <c r="H31" s="193"/>
      <c r="I31" s="193"/>
      <c r="J31" s="193"/>
      <c r="K31" s="30"/>
      <c r="L31" s="11"/>
    </row>
    <row r="32" spans="3:12" ht="5.0999999999999996" customHeight="1" x14ac:dyDescent="0.2">
      <c r="C32" s="12"/>
      <c r="D32" s="13"/>
      <c r="E32" s="13"/>
      <c r="F32" s="13"/>
      <c r="G32" s="13"/>
      <c r="H32" s="13"/>
      <c r="I32" s="13"/>
      <c r="J32" s="13"/>
      <c r="K32" s="13"/>
      <c r="L32" s="14"/>
    </row>
    <row r="36" spans="3:12" ht="17.25" customHeight="1" x14ac:dyDescent="0.2">
      <c r="C36" s="201" t="s">
        <v>40</v>
      </c>
      <c r="D36" s="202"/>
      <c r="E36" s="202"/>
      <c r="F36" s="202"/>
      <c r="G36" s="202"/>
      <c r="H36" s="202"/>
      <c r="I36" s="202"/>
      <c r="J36" s="202"/>
      <c r="K36" s="202"/>
      <c r="L36" s="203"/>
    </row>
    <row r="37" spans="3:12" x14ac:dyDescent="0.2">
      <c r="C37" s="204"/>
      <c r="D37" s="205"/>
      <c r="E37" s="205"/>
      <c r="F37" s="205"/>
      <c r="G37" s="205"/>
      <c r="H37" s="205"/>
      <c r="I37" s="205"/>
      <c r="J37" s="205"/>
      <c r="K37" s="205"/>
      <c r="L37" s="206"/>
    </row>
    <row r="38" spans="3:12" x14ac:dyDescent="0.2">
      <c r="C38" s="207"/>
      <c r="D38" s="208"/>
      <c r="E38" s="208"/>
      <c r="F38" s="208"/>
      <c r="G38" s="208"/>
      <c r="H38" s="208"/>
      <c r="I38" s="208"/>
      <c r="J38" s="208"/>
      <c r="K38" s="208"/>
      <c r="L38" s="209"/>
    </row>
    <row r="39" spans="3:12" x14ac:dyDescent="0.2">
      <c r="C39" s="210"/>
      <c r="D39" s="211"/>
      <c r="E39" s="211"/>
      <c r="F39" s="211"/>
      <c r="G39" s="211"/>
      <c r="H39" s="211"/>
      <c r="I39" s="211"/>
      <c r="J39" s="211"/>
      <c r="K39" s="211"/>
      <c r="L39" s="212"/>
    </row>
    <row r="42" spans="3:12" ht="6.95" customHeight="1" x14ac:dyDescent="0.2"/>
    <row r="43" spans="3:12" ht="17.25" customHeight="1" x14ac:dyDescent="0.2">
      <c r="C43" s="196" t="s">
        <v>36</v>
      </c>
      <c r="D43" s="197"/>
      <c r="E43" s="197"/>
      <c r="F43" s="197"/>
      <c r="G43" s="197"/>
      <c r="H43" s="197"/>
      <c r="I43" s="197"/>
      <c r="J43" s="197"/>
      <c r="K43" s="197"/>
      <c r="L43" s="198"/>
    </row>
    <row r="44" spans="3:12" ht="5.0999999999999996" customHeight="1" x14ac:dyDescent="0.2">
      <c r="C44" s="17"/>
      <c r="D44" s="5"/>
      <c r="E44" s="5"/>
      <c r="F44" s="5"/>
      <c r="G44" s="5"/>
      <c r="H44" s="5"/>
      <c r="I44" s="5"/>
      <c r="J44" s="5"/>
      <c r="K44" s="5"/>
      <c r="L44" s="18"/>
    </row>
    <row r="45" spans="3:12" ht="20.100000000000001" customHeight="1" x14ac:dyDescent="0.2">
      <c r="C45" s="199" t="s">
        <v>15</v>
      </c>
      <c r="D45" s="200"/>
      <c r="E45" s="200"/>
      <c r="F45" s="200"/>
      <c r="G45" s="32"/>
      <c r="H45" s="19" t="s">
        <v>185</v>
      </c>
      <c r="I45" s="19"/>
      <c r="J45" s="19"/>
      <c r="K45" s="19"/>
      <c r="L45" s="11"/>
    </row>
    <row r="46" spans="3:12" ht="5.0999999999999996" customHeight="1" x14ac:dyDescent="0.2">
      <c r="C46" s="12"/>
      <c r="D46" s="13"/>
      <c r="E46" s="13"/>
      <c r="F46" s="13"/>
      <c r="G46" s="13"/>
      <c r="H46" s="13"/>
      <c r="I46" s="13"/>
      <c r="J46" s="13"/>
      <c r="K46" s="13"/>
      <c r="L46" s="14"/>
    </row>
    <row r="54" spans="3:13" x14ac:dyDescent="0.2">
      <c r="C54" s="4"/>
    </row>
    <row r="55" spans="3:13" x14ac:dyDescent="0.2">
      <c r="C55" s="31"/>
      <c r="D55" s="31"/>
      <c r="E55" s="31"/>
      <c r="F55" s="31"/>
      <c r="G55" s="31"/>
      <c r="H55" s="31"/>
      <c r="I55" s="31"/>
      <c r="J55" s="31"/>
      <c r="K55" s="31"/>
      <c r="L55" s="31"/>
      <c r="M55" s="31"/>
    </row>
    <row r="56" spans="3:13" ht="15" x14ac:dyDescent="0.2">
      <c r="C56" s="191"/>
      <c r="D56" s="191"/>
      <c r="E56" s="191"/>
      <c r="F56" s="191"/>
      <c r="H56" s="181"/>
      <c r="I56" s="182"/>
      <c r="J56" s="39"/>
      <c r="K56" s="39"/>
      <c r="L56" s="39"/>
    </row>
    <row r="57" spans="3:13" x14ac:dyDescent="0.2">
      <c r="C57" s="183" t="s">
        <v>16</v>
      </c>
      <c r="D57" s="183"/>
      <c r="E57" s="183"/>
      <c r="F57" s="183"/>
      <c r="H57" s="183" t="s">
        <v>0</v>
      </c>
      <c r="I57" s="183"/>
      <c r="J57" s="1"/>
      <c r="K57" s="1"/>
      <c r="L57" s="1"/>
    </row>
    <row r="58" spans="3:13" x14ac:dyDescent="0.2">
      <c r="C58" s="21"/>
      <c r="D58" s="21"/>
      <c r="E58" s="21"/>
      <c r="F58" s="21"/>
      <c r="H58" s="21"/>
      <c r="J58" s="21"/>
      <c r="K58" s="21"/>
      <c r="L58" s="21"/>
    </row>
    <row r="59" spans="3:13" x14ac:dyDescent="0.2">
      <c r="C59" s="27" t="s">
        <v>39</v>
      </c>
    </row>
    <row r="60" spans="3:13" x14ac:dyDescent="0.2">
      <c r="C60" s="27" t="s">
        <v>112</v>
      </c>
    </row>
    <row r="61" spans="3:13" x14ac:dyDescent="0.2">
      <c r="C61" s="1">
        <f>' område'!J1</f>
        <v>0</v>
      </c>
    </row>
    <row r="65" spans="3:13" x14ac:dyDescent="0.2">
      <c r="C65" s="33" t="s">
        <v>18</v>
      </c>
      <c r="D65" s="34"/>
      <c r="E65" s="34"/>
      <c r="F65" s="34"/>
      <c r="G65" s="34"/>
      <c r="H65" s="34"/>
      <c r="I65" s="34"/>
      <c r="J65" s="34"/>
      <c r="K65" s="34"/>
      <c r="L65" s="34"/>
      <c r="M65" s="35"/>
    </row>
    <row r="66" spans="3:13" x14ac:dyDescent="0.2">
      <c r="C66" s="36" t="s">
        <v>19</v>
      </c>
      <c r="D66" s="1"/>
      <c r="E66" s="1"/>
      <c r="F66" s="1"/>
      <c r="G66" s="1"/>
      <c r="H66" s="1"/>
      <c r="I66" s="1"/>
      <c r="J66" s="1"/>
      <c r="K66" s="1"/>
      <c r="L66" s="1"/>
      <c r="M66" s="37"/>
    </row>
    <row r="67" spans="3:13" x14ac:dyDescent="0.2">
      <c r="C67" s="184" t="s">
        <v>41</v>
      </c>
      <c r="D67" s="185"/>
      <c r="E67" s="185"/>
      <c r="F67" s="185"/>
      <c r="G67" s="185"/>
      <c r="H67" s="185"/>
      <c r="I67" s="185"/>
      <c r="J67" s="185"/>
      <c r="K67" s="185"/>
      <c r="L67" s="185"/>
      <c r="M67" s="37"/>
    </row>
    <row r="68" spans="3:13" x14ac:dyDescent="0.2">
      <c r="C68" s="184"/>
      <c r="D68" s="185"/>
      <c r="E68" s="185"/>
      <c r="F68" s="185"/>
      <c r="G68" s="185"/>
      <c r="H68" s="185"/>
      <c r="I68" s="185"/>
      <c r="J68" s="185"/>
      <c r="K68" s="185"/>
      <c r="L68" s="185"/>
      <c r="M68" s="37"/>
    </row>
    <row r="69" spans="3:13" x14ac:dyDescent="0.2">
      <c r="C69" s="184"/>
      <c r="D69" s="185"/>
      <c r="E69" s="185"/>
      <c r="F69" s="185"/>
      <c r="G69" s="185"/>
      <c r="H69" s="185"/>
      <c r="I69" s="185"/>
      <c r="J69" s="185"/>
      <c r="K69" s="185"/>
      <c r="L69" s="185"/>
      <c r="M69" s="37"/>
    </row>
    <row r="70" spans="3:13" x14ac:dyDescent="0.2">
      <c r="C70" s="38" t="s">
        <v>20</v>
      </c>
      <c r="D70" s="1"/>
      <c r="E70" s="1"/>
      <c r="F70" s="1"/>
      <c r="G70" s="1"/>
      <c r="H70" s="1"/>
      <c r="I70" s="1"/>
      <c r="J70" s="1"/>
      <c r="K70" s="1"/>
      <c r="L70" s="1"/>
      <c r="M70" s="37"/>
    </row>
    <row r="71" spans="3:13" x14ac:dyDescent="0.2">
      <c r="C71" s="38" t="s">
        <v>21</v>
      </c>
      <c r="D71" s="1"/>
      <c r="E71" s="1"/>
      <c r="F71" s="1"/>
      <c r="G71" s="1"/>
      <c r="H71" s="1"/>
      <c r="I71" s="1"/>
      <c r="J71" s="1"/>
      <c r="K71" s="1"/>
      <c r="L71" s="1"/>
      <c r="M71" s="37"/>
    </row>
    <row r="72" spans="3:13" x14ac:dyDescent="0.2">
      <c r="C72" s="38" t="s">
        <v>22</v>
      </c>
      <c r="D72" s="1"/>
      <c r="E72" s="1"/>
      <c r="F72" s="1"/>
      <c r="G72" s="1"/>
      <c r="H72" s="1"/>
      <c r="I72" s="1"/>
      <c r="J72" s="1"/>
      <c r="K72" s="1"/>
      <c r="L72" s="1"/>
      <c r="M72" s="37"/>
    </row>
    <row r="73" spans="3:13" x14ac:dyDescent="0.2">
      <c r="C73" s="38" t="s">
        <v>35</v>
      </c>
      <c r="D73" s="3"/>
      <c r="E73" s="3"/>
      <c r="F73" s="3"/>
      <c r="G73" s="3"/>
      <c r="H73" s="3"/>
      <c r="I73" s="2"/>
      <c r="J73" s="2"/>
      <c r="K73" s="2"/>
      <c r="L73" s="1"/>
      <c r="M73" s="37"/>
    </row>
    <row r="74" spans="3:13" x14ac:dyDescent="0.2">
      <c r="C74" s="38" t="s">
        <v>23</v>
      </c>
      <c r="D74" s="1"/>
      <c r="E74" s="1"/>
      <c r="F74" s="1"/>
      <c r="G74" s="1"/>
      <c r="H74" s="1"/>
      <c r="I74" s="1"/>
      <c r="J74" s="1"/>
      <c r="K74" s="1"/>
      <c r="L74" s="1"/>
      <c r="M74" s="37"/>
    </row>
    <row r="75" spans="3:13" x14ac:dyDescent="0.2">
      <c r="C75" s="38" t="s">
        <v>24</v>
      </c>
      <c r="D75" s="1"/>
      <c r="E75" s="1"/>
      <c r="F75" s="1"/>
      <c r="G75" s="1"/>
      <c r="H75" s="1"/>
      <c r="I75" s="1"/>
      <c r="J75" s="1"/>
      <c r="K75" s="1"/>
      <c r="L75" s="1"/>
      <c r="M75" s="37"/>
    </row>
    <row r="76" spans="3:13" x14ac:dyDescent="0.2">
      <c r="C76" s="38" t="s">
        <v>25</v>
      </c>
      <c r="D76" s="21"/>
      <c r="E76" s="21"/>
      <c r="F76" s="21"/>
      <c r="G76" s="1"/>
      <c r="H76" s="21"/>
      <c r="I76" s="1"/>
      <c r="J76" s="21"/>
      <c r="K76" s="21"/>
      <c r="L76" s="21"/>
      <c r="M76" s="37"/>
    </row>
    <row r="77" spans="3:13" x14ac:dyDescent="0.2">
      <c r="C77" s="38" t="s">
        <v>26</v>
      </c>
      <c r="D77" s="21"/>
      <c r="E77" s="21"/>
      <c r="F77" s="21"/>
      <c r="G77" s="1"/>
      <c r="H77" s="21"/>
      <c r="I77" s="1"/>
      <c r="J77" s="21"/>
      <c r="K77" s="21"/>
      <c r="L77" s="21"/>
      <c r="M77" s="37"/>
    </row>
    <row r="78" spans="3:13" x14ac:dyDescent="0.2">
      <c r="C78" s="38" t="s">
        <v>27</v>
      </c>
      <c r="D78" s="21"/>
      <c r="E78" s="21"/>
      <c r="F78" s="21"/>
      <c r="G78" s="1"/>
      <c r="H78" s="21"/>
      <c r="I78" s="1"/>
      <c r="J78" s="21"/>
      <c r="K78" s="21"/>
      <c r="L78" s="21"/>
      <c r="M78" s="37"/>
    </row>
    <row r="79" spans="3:13" x14ac:dyDescent="0.2">
      <c r="C79" s="38" t="s">
        <v>28</v>
      </c>
      <c r="D79" s="21"/>
      <c r="E79" s="21"/>
      <c r="F79" s="21"/>
      <c r="G79" s="1"/>
      <c r="H79" s="21"/>
      <c r="I79" s="1"/>
      <c r="J79" s="21"/>
      <c r="K79" s="21"/>
      <c r="L79" s="21"/>
      <c r="M79" s="37"/>
    </row>
    <row r="80" spans="3:13" x14ac:dyDescent="0.2">
      <c r="C80" s="38" t="s">
        <v>29</v>
      </c>
      <c r="D80" s="21"/>
      <c r="E80" s="21"/>
      <c r="F80" s="21"/>
      <c r="G80" s="1"/>
      <c r="H80" s="21"/>
      <c r="I80" s="1"/>
      <c r="J80" s="21"/>
      <c r="K80" s="21"/>
      <c r="L80" s="21"/>
      <c r="M80" s="37"/>
    </row>
    <row r="81" spans="3:13" x14ac:dyDescent="0.2">
      <c r="C81" s="38" t="s">
        <v>30</v>
      </c>
      <c r="D81" s="21"/>
      <c r="E81" s="21"/>
      <c r="F81" s="21"/>
      <c r="G81" s="1"/>
      <c r="H81" s="21"/>
      <c r="I81" s="1"/>
      <c r="J81" s="21"/>
      <c r="K81" s="21"/>
      <c r="L81" s="21"/>
      <c r="M81" s="37"/>
    </row>
    <row r="82" spans="3:13" x14ac:dyDescent="0.2">
      <c r="C82" s="184" t="s">
        <v>31</v>
      </c>
      <c r="D82" s="185"/>
      <c r="E82" s="185"/>
      <c r="F82" s="185"/>
      <c r="G82" s="185"/>
      <c r="H82" s="185"/>
      <c r="I82" s="185"/>
      <c r="J82" s="185"/>
      <c r="K82" s="185"/>
      <c r="L82" s="185"/>
      <c r="M82" s="37"/>
    </row>
    <row r="83" spans="3:13" x14ac:dyDescent="0.2">
      <c r="C83" s="184"/>
      <c r="D83" s="185"/>
      <c r="E83" s="185"/>
      <c r="F83" s="185"/>
      <c r="G83" s="185"/>
      <c r="H83" s="185"/>
      <c r="I83" s="185"/>
      <c r="J83" s="185"/>
      <c r="K83" s="185"/>
      <c r="L83" s="185"/>
      <c r="M83" s="37"/>
    </row>
    <row r="84" spans="3:13" x14ac:dyDescent="0.2">
      <c r="C84" s="184" t="s">
        <v>32</v>
      </c>
      <c r="D84" s="185"/>
      <c r="E84" s="185"/>
      <c r="F84" s="185"/>
      <c r="G84" s="185"/>
      <c r="H84" s="185"/>
      <c r="I84" s="185"/>
      <c r="J84" s="185"/>
      <c r="K84" s="185"/>
      <c r="L84" s="185"/>
      <c r="M84" s="186"/>
    </row>
    <row r="85" spans="3:13" x14ac:dyDescent="0.2">
      <c r="C85" s="184"/>
      <c r="D85" s="185"/>
      <c r="E85" s="185"/>
      <c r="F85" s="185"/>
      <c r="G85" s="185"/>
      <c r="H85" s="185"/>
      <c r="I85" s="185"/>
      <c r="J85" s="185"/>
      <c r="K85" s="185"/>
      <c r="L85" s="185"/>
      <c r="M85" s="186"/>
    </row>
    <row r="86" spans="3:13" x14ac:dyDescent="0.2">
      <c r="C86" s="184" t="s">
        <v>33</v>
      </c>
      <c r="D86" s="185"/>
      <c r="E86" s="185"/>
      <c r="F86" s="185"/>
      <c r="G86" s="185"/>
      <c r="H86" s="185"/>
      <c r="I86" s="185"/>
      <c r="J86" s="185"/>
      <c r="K86" s="185"/>
      <c r="L86" s="185"/>
      <c r="M86" s="186"/>
    </row>
    <row r="87" spans="3:13" x14ac:dyDescent="0.2">
      <c r="C87" s="184"/>
      <c r="D87" s="185"/>
      <c r="E87" s="185"/>
      <c r="F87" s="185"/>
      <c r="G87" s="185"/>
      <c r="H87" s="185"/>
      <c r="I87" s="185"/>
      <c r="J87" s="185"/>
      <c r="K87" s="185"/>
      <c r="L87" s="185"/>
      <c r="M87" s="186"/>
    </row>
    <row r="88" spans="3:13" x14ac:dyDescent="0.2">
      <c r="C88" s="184" t="s">
        <v>34</v>
      </c>
      <c r="D88" s="185"/>
      <c r="E88" s="185"/>
      <c r="F88" s="185"/>
      <c r="G88" s="185"/>
      <c r="H88" s="185"/>
      <c r="I88" s="185"/>
      <c r="J88" s="185"/>
      <c r="K88" s="185"/>
      <c r="L88" s="185"/>
      <c r="M88" s="186"/>
    </row>
    <row r="89" spans="3:13" x14ac:dyDescent="0.2">
      <c r="C89" s="187"/>
      <c r="D89" s="188"/>
      <c r="E89" s="188"/>
      <c r="F89" s="188"/>
      <c r="G89" s="188"/>
      <c r="H89" s="188"/>
      <c r="I89" s="188"/>
      <c r="J89" s="188"/>
      <c r="K89" s="188"/>
      <c r="L89" s="188"/>
      <c r="M89" s="189"/>
    </row>
  </sheetData>
  <sheetProtection selectLockedCells="1"/>
  <mergeCells count="24">
    <mergeCell ref="C15:L18"/>
    <mergeCell ref="C56:F56"/>
    <mergeCell ref="G23:J23"/>
    <mergeCell ref="G25:J25"/>
    <mergeCell ref="G27:J27"/>
    <mergeCell ref="G29:J29"/>
    <mergeCell ref="G31:J31"/>
    <mergeCell ref="C23:F23"/>
    <mergeCell ref="C29:F29"/>
    <mergeCell ref="C31:F31"/>
    <mergeCell ref="C25:F25"/>
    <mergeCell ref="C27:F27"/>
    <mergeCell ref="C43:L43"/>
    <mergeCell ref="C45:F45"/>
    <mergeCell ref="C36:L36"/>
    <mergeCell ref="C37:L39"/>
    <mergeCell ref="H56:I56"/>
    <mergeCell ref="H57:I57"/>
    <mergeCell ref="C84:M85"/>
    <mergeCell ref="C86:M87"/>
    <mergeCell ref="C88:M89"/>
    <mergeCell ref="C57:F57"/>
    <mergeCell ref="C67:L69"/>
    <mergeCell ref="C82:L83"/>
  </mergeCells>
  <phoneticPr fontId="12" type="noConversion"/>
  <dataValidations count="3">
    <dataValidation type="list" allowBlank="1" showInputMessage="1" showErrorMessage="1" sqref="G26 G24" xr:uid="{00000000-0002-0000-0100-000000000000}">
      <formula1>#REF!</formula1>
    </dataValidation>
    <dataValidation showDropDown="1" showInputMessage="1" showErrorMessage="1" sqref="K27:K28 G27:G28" xr:uid="{00000000-0002-0000-0100-000001000000}"/>
    <dataValidation type="list" allowBlank="1" showInputMessage="1" showErrorMessage="1" sqref="C37:L39" xr:uid="{00000000-0002-0000-0100-000002000000}">
      <formula1>årsag</formula1>
    </dataValidation>
  </dataValidations>
  <pageMargins left="0.19685039370078741" right="0.19685039370078741" top="0.19685039370078741" bottom="0.19685039370078741" header="0" footer="0"/>
  <pageSetup paperSize="9" orientation="portrait" r:id="rId1"/>
  <headerFooter alignWithMargins="0">
    <oddFooter>&amp;R&amp;6 september 2020</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 område'!$H$24:$H$54</xm:f>
          </x14:formula1>
          <xm:sqref>G25:J25</xm:sqref>
        </x14:dataValidation>
        <x14:dataValidation type="list" allowBlank="1" showInputMessage="1" showErrorMessage="1" xr:uid="{00000000-0002-0000-0100-000004000000}">
          <x14:formula1>
            <xm:f>' område'!$A$3:$A$22</xm:f>
          </x14:formula1>
          <xm:sqref>G23:J23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9:O69"/>
  <sheetViews>
    <sheetView showGridLines="0" showRowColHeaders="0" topLeftCell="A3" zoomScaleNormal="100" zoomScaleSheetLayoutView="80" workbookViewId="0">
      <selection activeCell="G24" sqref="G24:J24"/>
    </sheetView>
  </sheetViews>
  <sheetFormatPr defaultRowHeight="12.75" x14ac:dyDescent="0.2"/>
  <cols>
    <col min="1" max="1" width="0.85546875" customWidth="1"/>
    <col min="2" max="2" width="3.85546875" customWidth="1"/>
    <col min="3" max="3" width="4" customWidth="1"/>
    <col min="5" max="5" width="11" customWidth="1"/>
    <col min="6" max="6" width="5.28515625" customWidth="1"/>
    <col min="10" max="10" width="16.28515625" customWidth="1"/>
    <col min="11" max="11" width="5.140625" customWidth="1"/>
    <col min="13" max="13" width="8.28515625" customWidth="1"/>
    <col min="14" max="14" width="9.140625" customWidth="1"/>
  </cols>
  <sheetData>
    <row r="9" spans="1:15" ht="15" x14ac:dyDescent="0.2">
      <c r="A9" s="20"/>
    </row>
    <row r="10" spans="1:15" x14ac:dyDescent="0.2">
      <c r="A10" s="1"/>
    </row>
    <row r="12" spans="1:15" ht="15" x14ac:dyDescent="0.25">
      <c r="O12" s="40"/>
    </row>
    <row r="14" spans="1:15" ht="15" x14ac:dyDescent="0.2">
      <c r="C14" s="25" t="s">
        <v>290</v>
      </c>
      <c r="D14" s="16"/>
      <c r="E14" s="16"/>
      <c r="F14" s="16"/>
      <c r="G14" s="16"/>
      <c r="H14" s="16"/>
      <c r="I14" s="16"/>
      <c r="J14" s="16"/>
      <c r="K14" s="15"/>
      <c r="L14" s="15"/>
    </row>
    <row r="15" spans="1:15" ht="6" customHeight="1" x14ac:dyDescent="0.2">
      <c r="C15" s="26"/>
      <c r="D15" s="16"/>
      <c r="E15" s="16"/>
      <c r="F15" s="16"/>
      <c r="G15" s="16"/>
      <c r="H15" s="16"/>
      <c r="I15" s="16"/>
      <c r="J15" s="16"/>
      <c r="K15" s="15"/>
      <c r="L15" s="15"/>
    </row>
    <row r="16" spans="1:15" x14ac:dyDescent="0.2">
      <c r="C16" s="190" t="s">
        <v>104</v>
      </c>
      <c r="D16" s="190"/>
      <c r="E16" s="190"/>
      <c r="F16" s="190"/>
      <c r="G16" s="190"/>
      <c r="H16" s="190"/>
      <c r="I16" s="190"/>
      <c r="J16" s="190"/>
      <c r="K16" s="190"/>
      <c r="L16" s="190"/>
    </row>
    <row r="17" spans="3:12" x14ac:dyDescent="0.2">
      <c r="C17" s="190"/>
      <c r="D17" s="190"/>
      <c r="E17" s="190"/>
      <c r="F17" s="190"/>
      <c r="G17" s="190"/>
      <c r="H17" s="190"/>
      <c r="I17" s="190"/>
      <c r="J17" s="190"/>
      <c r="K17" s="190"/>
      <c r="L17" s="190"/>
    </row>
    <row r="18" spans="3:12" x14ac:dyDescent="0.2">
      <c r="C18" s="169"/>
      <c r="D18" s="169"/>
      <c r="E18" s="169"/>
      <c r="F18" s="169"/>
      <c r="G18" s="169"/>
      <c r="H18" s="169"/>
      <c r="I18" s="169"/>
      <c r="J18" s="169"/>
      <c r="K18" s="169"/>
      <c r="L18" s="169"/>
    </row>
    <row r="19" spans="3:12" x14ac:dyDescent="0.2">
      <c r="C19" s="221" t="s">
        <v>305</v>
      </c>
      <c r="D19" s="222"/>
      <c r="E19" s="222"/>
      <c r="F19" s="222"/>
      <c r="G19" s="222"/>
      <c r="H19" s="222"/>
      <c r="I19" s="222"/>
      <c r="J19" s="222"/>
      <c r="K19" s="222"/>
      <c r="L19" s="223"/>
    </row>
    <row r="20" spans="3:12" x14ac:dyDescent="0.2">
      <c r="C20" s="224"/>
      <c r="D20" s="225"/>
      <c r="E20" s="225"/>
      <c r="F20" s="225"/>
      <c r="G20" s="225"/>
      <c r="H20" s="225"/>
      <c r="I20" s="225"/>
      <c r="J20" s="225"/>
      <c r="K20" s="225"/>
      <c r="L20" s="226"/>
    </row>
    <row r="21" spans="3:12" x14ac:dyDescent="0.2">
      <c r="C21" s="172" t="s">
        <v>306</v>
      </c>
      <c r="D21" s="173"/>
      <c r="E21" s="173"/>
      <c r="F21" s="173"/>
      <c r="G21" s="170"/>
      <c r="H21" s="170"/>
      <c r="I21" s="170"/>
      <c r="J21" s="170"/>
      <c r="K21" s="170"/>
      <c r="L21" s="171"/>
    </row>
    <row r="22" spans="3:12" x14ac:dyDescent="0.2">
      <c r="C22" s="4"/>
    </row>
    <row r="23" spans="3:12" ht="5.0999999999999996" customHeight="1" x14ac:dyDescent="0.2">
      <c r="C23" s="6"/>
      <c r="D23" s="7"/>
      <c r="E23" s="8"/>
      <c r="F23" s="7"/>
      <c r="G23" s="7"/>
      <c r="H23" s="7"/>
      <c r="I23" s="7"/>
      <c r="J23" s="9"/>
      <c r="K23" s="7"/>
      <c r="L23" s="10"/>
    </row>
    <row r="24" spans="3:12" ht="20.100000000000001" customHeight="1" x14ac:dyDescent="0.2">
      <c r="C24" s="194" t="s">
        <v>3</v>
      </c>
      <c r="D24" s="195"/>
      <c r="E24" s="195"/>
      <c r="F24" s="195"/>
      <c r="G24" s="192"/>
      <c r="H24" s="192"/>
      <c r="I24" s="192"/>
      <c r="J24" s="192"/>
      <c r="K24" s="28"/>
      <c r="L24" s="11"/>
    </row>
    <row r="25" spans="3:12" ht="2.4500000000000002" customHeight="1" x14ac:dyDescent="0.2">
      <c r="C25" s="24"/>
      <c r="D25" s="22"/>
      <c r="E25" s="22"/>
      <c r="F25" s="22"/>
      <c r="G25" s="23"/>
      <c r="H25" s="23"/>
      <c r="I25" s="23"/>
      <c r="J25" s="23"/>
      <c r="K25" s="28"/>
      <c r="L25" s="11"/>
    </row>
    <row r="26" spans="3:12" ht="20.100000000000001" customHeight="1" x14ac:dyDescent="0.2">
      <c r="C26" s="194" t="s">
        <v>102</v>
      </c>
      <c r="D26" s="195"/>
      <c r="E26" s="195"/>
      <c r="F26" s="195"/>
      <c r="G26" s="192"/>
      <c r="H26" s="192"/>
      <c r="I26" s="192"/>
      <c r="J26" s="192"/>
      <c r="K26" s="29"/>
      <c r="L26" s="11"/>
    </row>
    <row r="27" spans="3:12" ht="2.4500000000000002" customHeight="1" x14ac:dyDescent="0.2">
      <c r="C27" s="24"/>
      <c r="D27" s="22"/>
      <c r="E27" s="22"/>
      <c r="F27" s="22"/>
      <c r="G27" s="23"/>
      <c r="H27" s="23"/>
      <c r="I27" s="23"/>
      <c r="J27" s="23"/>
      <c r="K27" s="29"/>
      <c r="L27" s="11"/>
    </row>
    <row r="28" spans="3:12" ht="20.100000000000001" customHeight="1" x14ac:dyDescent="0.2">
      <c r="C28" s="194" t="s">
        <v>4</v>
      </c>
      <c r="D28" s="195"/>
      <c r="E28" s="195"/>
      <c r="F28" s="195"/>
      <c r="G28" s="192"/>
      <c r="H28" s="192"/>
      <c r="I28" s="192"/>
      <c r="J28" s="192"/>
      <c r="K28" s="28"/>
      <c r="L28" s="11"/>
    </row>
    <row r="29" spans="3:12" ht="2.4500000000000002" customHeight="1" x14ac:dyDescent="0.2">
      <c r="C29" s="24"/>
      <c r="D29" s="22"/>
      <c r="E29" s="22"/>
      <c r="F29" s="22"/>
      <c r="G29" s="23"/>
      <c r="H29" s="23"/>
      <c r="I29" s="23"/>
      <c r="J29" s="23"/>
      <c r="K29" s="28"/>
      <c r="L29" s="11"/>
    </row>
    <row r="30" spans="3:12" ht="20.100000000000001" customHeight="1" x14ac:dyDescent="0.2">
      <c r="C30" s="194" t="s">
        <v>17</v>
      </c>
      <c r="D30" s="195"/>
      <c r="E30" s="195"/>
      <c r="F30" s="195"/>
      <c r="G30" s="192"/>
      <c r="H30" s="192"/>
      <c r="I30" s="192"/>
      <c r="J30" s="192"/>
      <c r="K30" s="28"/>
      <c r="L30" s="11"/>
    </row>
    <row r="31" spans="3:12" ht="2.4500000000000002" customHeight="1" x14ac:dyDescent="0.2">
      <c r="C31" s="24"/>
      <c r="D31" s="22"/>
      <c r="E31" s="22"/>
      <c r="F31" s="22"/>
      <c r="G31" s="23"/>
      <c r="H31" s="23"/>
      <c r="I31" s="23"/>
      <c r="J31" s="23"/>
      <c r="K31" s="28"/>
      <c r="L31" s="11"/>
    </row>
    <row r="32" spans="3:12" ht="20.100000000000001" customHeight="1" x14ac:dyDescent="0.2">
      <c r="C32" s="194" t="s">
        <v>96</v>
      </c>
      <c r="D32" s="195"/>
      <c r="E32" s="195"/>
      <c r="F32" s="195"/>
      <c r="G32" s="193"/>
      <c r="H32" s="193"/>
      <c r="I32" s="193"/>
      <c r="J32" s="193"/>
      <c r="K32" s="30"/>
      <c r="L32" s="11"/>
    </row>
    <row r="33" spans="3:12" ht="5.0999999999999996" customHeight="1" x14ac:dyDescent="0.2">
      <c r="C33" s="12"/>
      <c r="D33" s="13"/>
      <c r="E33" s="13"/>
      <c r="F33" s="13"/>
      <c r="G33" s="13"/>
      <c r="H33" s="13"/>
      <c r="I33" s="13"/>
      <c r="J33" s="13"/>
      <c r="K33" s="13"/>
      <c r="L33" s="14"/>
    </row>
    <row r="35" spans="3:12" hidden="1" x14ac:dyDescent="0.2"/>
    <row r="36" spans="3:12" hidden="1" x14ac:dyDescent="0.2"/>
    <row r="37" spans="3:12" hidden="1" x14ac:dyDescent="0.2"/>
    <row r="38" spans="3:12" ht="6.95" customHeight="1" x14ac:dyDescent="0.2"/>
    <row r="39" spans="3:12" ht="15" customHeight="1" x14ac:dyDescent="0.2">
      <c r="C39" s="196" t="s">
        <v>103</v>
      </c>
      <c r="D39" s="197"/>
      <c r="E39" s="197"/>
      <c r="F39" s="197"/>
      <c r="G39" s="197"/>
      <c r="H39" s="197"/>
      <c r="I39" s="197"/>
      <c r="J39" s="197"/>
      <c r="K39" s="197"/>
      <c r="L39" s="198"/>
    </row>
    <row r="40" spans="3:12" ht="17.25" customHeight="1" x14ac:dyDescent="0.2">
      <c r="C40" s="228" t="s">
        <v>214</v>
      </c>
      <c r="D40" s="229"/>
      <c r="E40" s="229"/>
      <c r="F40" s="229"/>
      <c r="G40" s="5"/>
      <c r="H40" s="5"/>
      <c r="I40" s="5"/>
      <c r="J40" s="5"/>
      <c r="K40" s="5"/>
      <c r="L40" s="18"/>
    </row>
    <row r="41" spans="3:12" ht="20.100000000000001" customHeight="1" x14ac:dyDescent="0.2">
      <c r="C41" s="68"/>
      <c r="D41" s="19"/>
      <c r="E41" s="32"/>
      <c r="F41" s="214" t="s">
        <v>291</v>
      </c>
      <c r="G41" s="214"/>
      <c r="H41" s="214"/>
      <c r="I41" s="214"/>
      <c r="J41" s="214"/>
      <c r="K41" s="19"/>
      <c r="L41" s="11"/>
    </row>
    <row r="42" spans="3:12" ht="20.100000000000001" customHeight="1" x14ac:dyDescent="0.2">
      <c r="C42" s="115"/>
      <c r="D42" s="116"/>
      <c r="E42" s="116"/>
      <c r="F42" s="116"/>
      <c r="G42" s="65"/>
      <c r="H42" s="65"/>
      <c r="I42" s="65"/>
      <c r="J42" s="65"/>
      <c r="K42" s="65"/>
      <c r="L42" s="14"/>
    </row>
    <row r="43" spans="3:12" ht="7.15" customHeight="1" x14ac:dyDescent="0.2">
      <c r="C43" s="117"/>
      <c r="D43" s="118"/>
      <c r="E43" s="118"/>
      <c r="F43" s="118"/>
      <c r="G43" s="119"/>
      <c r="H43" s="119"/>
      <c r="I43" s="119"/>
      <c r="J43" s="119"/>
      <c r="K43" s="119"/>
      <c r="L43" s="120"/>
    </row>
    <row r="44" spans="3:12" ht="15" customHeight="1" x14ac:dyDescent="0.2">
      <c r="C44" s="215" t="s">
        <v>215</v>
      </c>
      <c r="D44" s="197"/>
      <c r="E44" s="197"/>
      <c r="F44" s="197"/>
      <c r="G44" s="197"/>
      <c r="H44" s="197"/>
      <c r="I44" s="197"/>
      <c r="J44" s="197"/>
      <c r="K44" s="197"/>
      <c r="L44" s="216"/>
    </row>
    <row r="45" spans="3:12" ht="20.100000000000001" customHeight="1" x14ac:dyDescent="0.2">
      <c r="C45" s="228" t="s">
        <v>214</v>
      </c>
      <c r="D45" s="229"/>
      <c r="E45" s="229"/>
      <c r="F45" s="229"/>
      <c r="G45" s="43"/>
      <c r="H45" s="43"/>
      <c r="I45" s="19"/>
      <c r="J45" s="19"/>
      <c r="K45" s="19"/>
      <c r="L45" s="63"/>
    </row>
    <row r="46" spans="3:12" ht="20.100000000000001" customHeight="1" x14ac:dyDescent="0.2">
      <c r="C46" s="133"/>
      <c r="D46" s="114"/>
      <c r="E46" s="32"/>
      <c r="F46" s="214" t="s">
        <v>292</v>
      </c>
      <c r="G46" s="214"/>
      <c r="H46" s="214"/>
      <c r="I46" s="214"/>
      <c r="J46" s="214"/>
      <c r="K46" s="129"/>
      <c r="L46" s="112" t="str">
        <f>IF(E46="","","sæt kryds")</f>
        <v/>
      </c>
    </row>
    <row r="47" spans="3:12" ht="5.0999999999999996" customHeight="1" x14ac:dyDescent="0.2">
      <c r="C47" s="105"/>
      <c r="D47" s="114"/>
      <c r="E47" s="114"/>
      <c r="F47" s="114"/>
      <c r="G47" s="19"/>
      <c r="H47" s="19"/>
      <c r="I47" s="43"/>
      <c r="J47" s="43"/>
      <c r="K47" s="43"/>
      <c r="L47" s="112"/>
    </row>
    <row r="48" spans="3:12" ht="20.100000000000001" customHeight="1" x14ac:dyDescent="0.2">
      <c r="C48" s="105"/>
      <c r="D48" s="19"/>
      <c r="E48" s="32"/>
      <c r="F48" s="214" t="s">
        <v>249</v>
      </c>
      <c r="G48" s="214"/>
      <c r="H48" s="214"/>
      <c r="I48" s="214"/>
      <c r="J48" s="214"/>
      <c r="K48" s="129"/>
      <c r="L48" s="112" t="str">
        <f>IF(E48="","","sæt kryds")</f>
        <v/>
      </c>
    </row>
    <row r="49" spans="3:12" ht="5.0999999999999996" customHeight="1" x14ac:dyDescent="0.2">
      <c r="C49" s="105"/>
      <c r="D49" s="114"/>
      <c r="E49" s="114"/>
      <c r="F49" s="114"/>
      <c r="G49" s="19"/>
      <c r="H49" s="19"/>
      <c r="I49" s="43"/>
      <c r="J49" s="43"/>
      <c r="K49" s="43"/>
      <c r="L49" s="112"/>
    </row>
    <row r="50" spans="3:12" ht="20.100000000000001" customHeight="1" x14ac:dyDescent="0.2">
      <c r="C50" s="105"/>
      <c r="D50" s="19"/>
      <c r="E50" s="32"/>
      <c r="F50" s="214" t="s">
        <v>213</v>
      </c>
      <c r="G50" s="214"/>
      <c r="H50" s="214"/>
      <c r="I50" s="214"/>
      <c r="J50" s="214"/>
      <c r="K50" s="129"/>
      <c r="L50" s="112" t="str">
        <f>IF(E50="","","sæt kryds")</f>
        <v/>
      </c>
    </row>
    <row r="51" spans="3:12" ht="4.7" customHeight="1" x14ac:dyDescent="0.2">
      <c r="C51" s="105"/>
      <c r="D51" s="19"/>
      <c r="E51" s="19"/>
      <c r="F51" s="70"/>
      <c r="G51" s="70"/>
      <c r="H51" s="70"/>
      <c r="I51" s="70"/>
      <c r="J51" s="70"/>
      <c r="K51" s="129"/>
      <c r="L51" s="112"/>
    </row>
    <row r="52" spans="3:12" ht="20.100000000000001" customHeight="1" x14ac:dyDescent="0.2">
      <c r="C52" s="105"/>
      <c r="D52" s="43"/>
      <c r="E52" s="32"/>
      <c r="F52" s="214" t="s">
        <v>212</v>
      </c>
      <c r="G52" s="214"/>
      <c r="H52" s="214"/>
      <c r="I52" s="214"/>
      <c r="J52" s="214"/>
      <c r="K52" s="43"/>
      <c r="L52" s="112" t="str">
        <f>IF(E52="","","sæt kryds")</f>
        <v/>
      </c>
    </row>
    <row r="53" spans="3:12" ht="20.100000000000001" customHeight="1" x14ac:dyDescent="0.2">
      <c r="C53" s="218" t="str">
        <f>IF(E48&gt;0,"*Ønsker du at få udbetalt den/de overførte 6. ferieugetimer til den kommende lønudbetaling, skal du sætte kryds i den/de ferieår du ønsker at få udbetalt - ellers sker udbetalingen i maj måned.",IF(E50&gt;0,"*Ønsker du at få udbetalt den/de overførte 6. ferieugetimer til den kommende lønudbetaling, skal du sætte kryds i den/de ferieår du ønsker at få udbetalt - ellers sker udbetalingen i maj måned.",IF(E46&gt;0,"*Ønsker du at få udbetalt den/de overførte 6. ferieugetimer til den kommende lønudbetaling, skal du sætte kryds i den/de ferieår du ønsker at få udbetalt - ellers sker udbetalingen i maj måned.",IF(E52&gt;0,"*Ønsker du at få udbetalt den/de overførte 6. ferieugetimer til den kommende lønudbetaling, skal du sætte kryds i den/de ferieår du ønsker at få udbetalt - ellers sker udbetalingen i maj måned.",""))))</f>
        <v/>
      </c>
      <c r="D53" s="219"/>
      <c r="E53" s="219"/>
      <c r="F53" s="219"/>
      <c r="G53" s="219"/>
      <c r="H53" s="219"/>
      <c r="I53" s="219"/>
      <c r="J53" s="219"/>
      <c r="K53" s="219"/>
      <c r="L53" s="220"/>
    </row>
    <row r="54" spans="3:12" ht="20.100000000000001" customHeight="1" x14ac:dyDescent="0.2">
      <c r="C54" s="218"/>
      <c r="D54" s="219"/>
      <c r="E54" s="219"/>
      <c r="F54" s="219"/>
      <c r="G54" s="219"/>
      <c r="H54" s="219"/>
      <c r="I54" s="219"/>
      <c r="J54" s="219"/>
      <c r="K54" s="219"/>
      <c r="L54" s="220"/>
    </row>
    <row r="55" spans="3:12" ht="5.0999999999999996" customHeight="1" x14ac:dyDescent="0.2">
      <c r="C55" s="113"/>
      <c r="D55" s="13"/>
      <c r="E55" s="13"/>
      <c r="F55" s="13"/>
      <c r="G55" s="13"/>
      <c r="H55" s="13"/>
      <c r="I55" s="13"/>
      <c r="J55" s="13"/>
      <c r="K55" s="13"/>
      <c r="L55" s="14"/>
    </row>
    <row r="57" spans="3:12" hidden="1" x14ac:dyDescent="0.2"/>
    <row r="59" spans="3:12" ht="6.95" customHeight="1" x14ac:dyDescent="0.2">
      <c r="D59" s="3"/>
      <c r="E59" s="3"/>
      <c r="F59" s="3"/>
      <c r="G59" s="3"/>
      <c r="H59" s="3"/>
      <c r="I59" s="2"/>
      <c r="J59" s="2"/>
      <c r="K59" s="2"/>
    </row>
    <row r="60" spans="3:12" ht="20.100000000000001" customHeight="1" x14ac:dyDescent="0.2">
      <c r="C60" s="217"/>
      <c r="D60" s="217"/>
      <c r="E60" s="217"/>
      <c r="F60" s="217"/>
      <c r="H60" s="73"/>
      <c r="J60" s="217"/>
      <c r="K60" s="217"/>
      <c r="L60" s="217"/>
    </row>
    <row r="61" spans="3:12" x14ac:dyDescent="0.2">
      <c r="C61" s="183" t="s">
        <v>16</v>
      </c>
      <c r="D61" s="183"/>
      <c r="E61" s="183"/>
      <c r="F61" s="183"/>
      <c r="H61" s="43" t="s">
        <v>0</v>
      </c>
      <c r="J61" s="200" t="s">
        <v>240</v>
      </c>
      <c r="K61" s="200"/>
      <c r="L61" s="200"/>
    </row>
    <row r="62" spans="3:12" x14ac:dyDescent="0.2">
      <c r="C62" s="21"/>
      <c r="D62" s="21"/>
      <c r="E62" s="21"/>
      <c r="F62" s="21"/>
      <c r="H62" s="21"/>
      <c r="J62" s="21"/>
      <c r="K62" s="21"/>
      <c r="L62" s="21"/>
    </row>
    <row r="63" spans="3:12" hidden="1" x14ac:dyDescent="0.2">
      <c r="C63" s="21"/>
      <c r="D63" s="21"/>
      <c r="E63" s="21"/>
      <c r="F63" s="21"/>
      <c r="H63" s="21"/>
      <c r="J63" s="21"/>
      <c r="K63" s="21"/>
      <c r="L63" s="21"/>
    </row>
    <row r="64" spans="3:12" hidden="1" x14ac:dyDescent="0.2">
      <c r="C64" s="21"/>
      <c r="D64" s="21"/>
      <c r="E64" s="21"/>
      <c r="F64" s="21"/>
      <c r="H64" s="21"/>
      <c r="J64" s="21"/>
      <c r="K64" s="21"/>
      <c r="L64" s="21"/>
    </row>
    <row r="65" spans="1:12" x14ac:dyDescent="0.2">
      <c r="C65" s="21"/>
      <c r="D65" s="21"/>
      <c r="E65" s="21"/>
      <c r="F65" s="21"/>
      <c r="H65" s="21"/>
      <c r="J65" s="21"/>
      <c r="K65" s="21"/>
      <c r="L65" s="21"/>
    </row>
    <row r="66" spans="1:12" x14ac:dyDescent="0.2">
      <c r="C66" s="227" t="s">
        <v>241</v>
      </c>
      <c r="D66" s="227"/>
      <c r="E66" s="227"/>
      <c r="F66" s="227"/>
      <c r="G66" s="227"/>
      <c r="H66" s="227"/>
      <c r="I66" s="227"/>
      <c r="J66" s="227"/>
      <c r="K66" s="227"/>
      <c r="L66" s="227"/>
    </row>
    <row r="67" spans="1:12" x14ac:dyDescent="0.2">
      <c r="A67" s="41"/>
      <c r="C67" s="213" t="e">
        <f>VLOOKUP(' område'!B1,' område'!A4:B22,2,FALSE)</f>
        <v>#N/A</v>
      </c>
      <c r="D67" s="213"/>
      <c r="E67" s="213"/>
      <c r="F67" s="213"/>
      <c r="G67" s="213"/>
      <c r="H67" s="213"/>
      <c r="I67" s="213"/>
      <c r="J67" s="213"/>
      <c r="K67" s="213"/>
      <c r="L67" s="213"/>
    </row>
    <row r="69" spans="1:12" x14ac:dyDescent="0.2">
      <c r="C69" s="74"/>
    </row>
  </sheetData>
  <sheetProtection algorithmName="SHA-512" hashValue="WyghUhoB897e8t9Q+Yc+OPctj01LzRYkG+UIFF+0HhUfj2X3oPtDYhWQUtxI5RdIyktu4KTv0J/L8ehsbTOgCw==" saltValue="g8zD9PkDku0kaztDHVMGEg==" spinCount="100000" sheet="1" selectLockedCells="1"/>
  <mergeCells count="28">
    <mergeCell ref="C19:L20"/>
    <mergeCell ref="C16:L17"/>
    <mergeCell ref="C66:L66"/>
    <mergeCell ref="C45:F45"/>
    <mergeCell ref="C40:F40"/>
    <mergeCell ref="C24:F24"/>
    <mergeCell ref="G24:J24"/>
    <mergeCell ref="C26:F26"/>
    <mergeCell ref="G26:J26"/>
    <mergeCell ref="C28:F28"/>
    <mergeCell ref="G28:J28"/>
    <mergeCell ref="C30:F30"/>
    <mergeCell ref="G30:J30"/>
    <mergeCell ref="C32:F32"/>
    <mergeCell ref="F48:J48"/>
    <mergeCell ref="G32:J32"/>
    <mergeCell ref="C39:L39"/>
    <mergeCell ref="C67:L67"/>
    <mergeCell ref="F41:J41"/>
    <mergeCell ref="C44:L44"/>
    <mergeCell ref="C60:F60"/>
    <mergeCell ref="J60:L60"/>
    <mergeCell ref="C61:F61"/>
    <mergeCell ref="J61:L61"/>
    <mergeCell ref="C53:L54"/>
    <mergeCell ref="F50:J50"/>
    <mergeCell ref="F46:J46"/>
    <mergeCell ref="F52:J52"/>
  </mergeCells>
  <conditionalFormatting sqref="K46">
    <cfRule type="expression" dxfId="14" priority="1">
      <formula>$E$46&gt;0</formula>
    </cfRule>
  </conditionalFormatting>
  <conditionalFormatting sqref="K48">
    <cfRule type="expression" dxfId="13" priority="10">
      <formula>$E$48&gt;0</formula>
    </cfRule>
  </conditionalFormatting>
  <conditionalFormatting sqref="K50:K51">
    <cfRule type="expression" dxfId="12" priority="8">
      <formula>$E$50&gt;0</formula>
    </cfRule>
  </conditionalFormatting>
  <conditionalFormatting sqref="K52">
    <cfRule type="expression" dxfId="11" priority="2">
      <formula>$E$52&gt;0</formula>
    </cfRule>
  </conditionalFormatting>
  <dataValidations count="2">
    <dataValidation showDropDown="1" showInputMessage="1" showErrorMessage="1" sqref="K28:K29 G28:G29" xr:uid="{00000000-0002-0000-0200-000000000000}"/>
    <dataValidation type="list" allowBlank="1" showInputMessage="1" showErrorMessage="1" sqref="G27 G25" xr:uid="{00000000-0002-0000-0200-000001000000}">
      <formula1>#REF!</formula1>
    </dataValidation>
  </dataValidations>
  <pageMargins left="0.19685039370078741" right="0.19685039370078741" top="0.19685039370078741" bottom="0.19685039370078741" header="0" footer="0"/>
  <pageSetup paperSize="9" orientation="portrait" r:id="rId1"/>
  <headerFooter alignWithMargins="0">
    <oddFooter>&amp;R&amp;6april 2023</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 område'!$B$24:$B$88</xm:f>
          </x14:formula1>
          <xm:sqref>G26:J26</xm:sqref>
        </x14:dataValidation>
        <x14:dataValidation type="list" allowBlank="1" showInputMessage="1" showErrorMessage="1" xr:uid="{00000000-0002-0000-0200-000003000000}">
          <x14:formula1>
            <xm:f>' område'!$A$3:$A$22</xm:f>
          </x14:formula1>
          <xm:sqref>G24:J24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9:P86"/>
  <sheetViews>
    <sheetView showGridLines="0" showRowColHeaders="0" zoomScaleNormal="100" workbookViewId="0">
      <selection activeCell="G18" sqref="G18:J18"/>
    </sheetView>
  </sheetViews>
  <sheetFormatPr defaultRowHeight="12.75" x14ac:dyDescent="0.2"/>
  <cols>
    <col min="1" max="1" width="0.85546875" customWidth="1"/>
    <col min="2" max="2" width="3.85546875" customWidth="1"/>
    <col min="3" max="3" width="4" customWidth="1"/>
    <col min="5" max="5" width="11" customWidth="1"/>
    <col min="6" max="6" width="5.28515625" customWidth="1"/>
    <col min="10" max="10" width="16.28515625" customWidth="1"/>
    <col min="11" max="11" width="5.140625" customWidth="1"/>
    <col min="13" max="13" width="8.28515625" customWidth="1"/>
  </cols>
  <sheetData>
    <row r="9" spans="1:12" ht="15" x14ac:dyDescent="0.2">
      <c r="A9" s="20"/>
    </row>
    <row r="10" spans="1:12" x14ac:dyDescent="0.2">
      <c r="A10" s="1"/>
    </row>
    <row r="14" spans="1:12" ht="15" customHeight="1" x14ac:dyDescent="0.2">
      <c r="C14" s="231" t="s">
        <v>367</v>
      </c>
      <c r="D14" s="231"/>
      <c r="E14" s="231"/>
      <c r="F14" s="231"/>
      <c r="G14" s="231"/>
      <c r="H14" s="231"/>
      <c r="I14" s="231"/>
      <c r="J14" s="231"/>
      <c r="K14" s="231"/>
      <c r="L14" s="231"/>
    </row>
    <row r="15" spans="1:12" x14ac:dyDescent="0.2">
      <c r="C15" s="231"/>
      <c r="D15" s="231"/>
      <c r="E15" s="231"/>
      <c r="F15" s="231"/>
      <c r="G15" s="231"/>
      <c r="H15" s="231"/>
      <c r="I15" s="231"/>
      <c r="J15" s="231"/>
      <c r="K15" s="231"/>
      <c r="L15" s="231"/>
    </row>
    <row r="16" spans="1:12" ht="6.95" customHeight="1" x14ac:dyDescent="0.2"/>
    <row r="17" spans="3:16" ht="5.0999999999999996" customHeight="1" x14ac:dyDescent="0.2">
      <c r="C17" s="6"/>
      <c r="D17" s="7"/>
      <c r="E17" s="8"/>
      <c r="F17" s="7"/>
      <c r="G17" s="7"/>
      <c r="H17" s="7"/>
      <c r="I17" s="7"/>
      <c r="J17" s="9"/>
      <c r="K17" s="7"/>
      <c r="L17" s="10"/>
      <c r="M17" s="230" t="s">
        <v>368</v>
      </c>
      <c r="N17" s="230"/>
      <c r="O17" s="230"/>
      <c r="P17" s="230"/>
    </row>
    <row r="18" spans="3:16" ht="20.100000000000001" customHeight="1" x14ac:dyDescent="0.2">
      <c r="C18" s="194" t="s">
        <v>3</v>
      </c>
      <c r="D18" s="195"/>
      <c r="E18" s="195"/>
      <c r="F18" s="195"/>
      <c r="G18" s="192"/>
      <c r="H18" s="192"/>
      <c r="I18" s="192"/>
      <c r="J18" s="192"/>
      <c r="K18" s="28"/>
      <c r="L18" s="11"/>
      <c r="M18" s="230"/>
      <c r="N18" s="230"/>
      <c r="O18" s="230"/>
      <c r="P18" s="230"/>
    </row>
    <row r="19" spans="3:16" ht="2.4500000000000002" customHeight="1" x14ac:dyDescent="0.2">
      <c r="C19" s="24"/>
      <c r="D19" s="22"/>
      <c r="E19" s="22"/>
      <c r="F19" s="22"/>
      <c r="G19" s="23"/>
      <c r="H19" s="23"/>
      <c r="I19" s="23"/>
      <c r="J19" s="23"/>
      <c r="K19" s="28"/>
      <c r="L19" s="11"/>
      <c r="M19" s="230"/>
      <c r="N19" s="230"/>
      <c r="O19" s="230"/>
      <c r="P19" s="230"/>
    </row>
    <row r="20" spans="3:16" ht="20.100000000000001" customHeight="1" x14ac:dyDescent="0.2">
      <c r="C20" s="194" t="s">
        <v>45</v>
      </c>
      <c r="D20" s="195"/>
      <c r="E20" s="195"/>
      <c r="F20" s="195"/>
      <c r="G20" s="192"/>
      <c r="H20" s="192"/>
      <c r="I20" s="192"/>
      <c r="J20" s="192"/>
      <c r="K20" s="29"/>
      <c r="L20" s="11"/>
      <c r="M20" s="230"/>
      <c r="N20" s="230"/>
      <c r="O20" s="230"/>
      <c r="P20" s="230"/>
    </row>
    <row r="21" spans="3:16" ht="2.4500000000000002" customHeight="1" x14ac:dyDescent="0.2">
      <c r="C21" s="24"/>
      <c r="D21" s="22"/>
      <c r="E21" s="22"/>
      <c r="F21" s="22"/>
      <c r="G21" s="23"/>
      <c r="H21" s="23"/>
      <c r="I21" s="23"/>
      <c r="J21" s="23"/>
      <c r="K21" s="29"/>
      <c r="L21" s="11"/>
      <c r="M21" s="230"/>
      <c r="N21" s="230"/>
      <c r="O21" s="230"/>
      <c r="P21" s="230"/>
    </row>
    <row r="22" spans="3:16" ht="20.100000000000001" customHeight="1" x14ac:dyDescent="0.2">
      <c r="C22" s="194" t="s">
        <v>4</v>
      </c>
      <c r="D22" s="195"/>
      <c r="E22" s="195"/>
      <c r="F22" s="195"/>
      <c r="G22" s="192"/>
      <c r="H22" s="192"/>
      <c r="I22" s="192"/>
      <c r="J22" s="192"/>
      <c r="K22" s="28"/>
      <c r="L22" s="11"/>
      <c r="M22" s="230"/>
      <c r="N22" s="230"/>
      <c r="O22" s="230"/>
      <c r="P22" s="230"/>
    </row>
    <row r="23" spans="3:16" ht="2.4500000000000002" customHeight="1" x14ac:dyDescent="0.2">
      <c r="C23" s="24"/>
      <c r="D23" s="22"/>
      <c r="E23" s="22"/>
      <c r="F23" s="22"/>
      <c r="G23" s="23"/>
      <c r="H23" s="23"/>
      <c r="I23" s="23"/>
      <c r="J23" s="23"/>
      <c r="K23" s="28"/>
      <c r="L23" s="11"/>
      <c r="M23" s="230"/>
      <c r="N23" s="230"/>
      <c r="O23" s="230"/>
      <c r="P23" s="230"/>
    </row>
    <row r="24" spans="3:16" ht="20.100000000000001" customHeight="1" x14ac:dyDescent="0.2">
      <c r="C24" s="194" t="s">
        <v>17</v>
      </c>
      <c r="D24" s="195"/>
      <c r="E24" s="195"/>
      <c r="F24" s="195"/>
      <c r="G24" s="192"/>
      <c r="H24" s="192"/>
      <c r="I24" s="192"/>
      <c r="J24" s="192"/>
      <c r="K24" s="28"/>
      <c r="L24" s="11"/>
      <c r="M24" s="230"/>
      <c r="N24" s="230"/>
      <c r="O24" s="230"/>
      <c r="P24" s="230"/>
    </row>
    <row r="25" spans="3:16" ht="2.4500000000000002" customHeight="1" x14ac:dyDescent="0.2">
      <c r="C25" s="24"/>
      <c r="D25" s="22"/>
      <c r="E25" s="22"/>
      <c r="F25" s="22"/>
      <c r="G25" s="23"/>
      <c r="H25" s="23"/>
      <c r="I25" s="23"/>
      <c r="J25" s="23"/>
      <c r="K25" s="28"/>
      <c r="L25" s="11"/>
      <c r="M25" s="230"/>
      <c r="N25" s="230"/>
      <c r="O25" s="230"/>
      <c r="P25" s="230"/>
    </row>
    <row r="26" spans="3:16" ht="20.100000000000001" customHeight="1" x14ac:dyDescent="0.2">
      <c r="C26" s="194" t="s">
        <v>46</v>
      </c>
      <c r="D26" s="195"/>
      <c r="E26" s="195"/>
      <c r="F26" s="195"/>
      <c r="G26" s="193"/>
      <c r="H26" s="193"/>
      <c r="I26" s="193"/>
      <c r="J26" s="193"/>
      <c r="K26" s="30"/>
      <c r="L26" s="11"/>
      <c r="M26" s="174"/>
      <c r="N26" s="174"/>
      <c r="O26" s="174"/>
      <c r="P26" s="174"/>
    </row>
    <row r="27" spans="3:16" ht="5.0999999999999996" customHeight="1" x14ac:dyDescent="0.2">
      <c r="C27" s="12"/>
      <c r="D27" s="13"/>
      <c r="E27" s="13"/>
      <c r="F27" s="13"/>
      <c r="G27" s="13"/>
      <c r="H27" s="13"/>
      <c r="I27" s="13"/>
      <c r="J27" s="13"/>
      <c r="K27" s="13"/>
      <c r="L27" s="14"/>
    </row>
    <row r="28" spans="3:16" ht="6.95" customHeight="1" x14ac:dyDescent="0.2"/>
    <row r="29" spans="3:16" ht="17.25" customHeight="1" x14ac:dyDescent="0.2">
      <c r="C29" s="196" t="s">
        <v>189</v>
      </c>
      <c r="D29" s="197"/>
      <c r="E29" s="197"/>
      <c r="F29" s="197"/>
      <c r="G29" s="197"/>
      <c r="H29" s="197"/>
      <c r="I29" s="197"/>
      <c r="J29" s="197"/>
      <c r="K29" s="197"/>
      <c r="L29" s="198"/>
    </row>
    <row r="30" spans="3:16" ht="5.0999999999999996" customHeight="1" x14ac:dyDescent="0.2">
      <c r="C30" s="17"/>
      <c r="D30" s="5"/>
      <c r="E30" s="5"/>
      <c r="F30" s="5"/>
      <c r="G30" s="5"/>
      <c r="H30" s="5"/>
      <c r="I30" s="5"/>
      <c r="J30" s="5"/>
      <c r="K30" s="5"/>
      <c r="L30" s="18"/>
    </row>
    <row r="31" spans="3:16" ht="5.0999999999999996" customHeight="1" x14ac:dyDescent="0.2">
      <c r="C31" s="17"/>
      <c r="D31" s="5"/>
      <c r="E31" s="5"/>
      <c r="F31" s="5"/>
      <c r="G31" s="5"/>
      <c r="H31" s="5"/>
      <c r="I31" s="5"/>
      <c r="J31" s="5"/>
      <c r="K31" s="5"/>
      <c r="L31" s="18"/>
    </row>
    <row r="32" spans="3:16" ht="15" customHeight="1" x14ac:dyDescent="0.2">
      <c r="C32" s="161" t="s">
        <v>303</v>
      </c>
      <c r="D32" s="160"/>
      <c r="E32" s="5"/>
      <c r="F32" s="5"/>
      <c r="G32" s="5"/>
      <c r="H32" s="5"/>
      <c r="I32" s="5"/>
      <c r="J32" s="5"/>
      <c r="K32" s="5"/>
      <c r="L32" s="18"/>
    </row>
    <row r="33" spans="3:13" ht="4.7" customHeight="1" x14ac:dyDescent="0.2">
      <c r="C33" s="17"/>
      <c r="D33" s="5"/>
      <c r="E33" s="5"/>
      <c r="F33" s="5"/>
      <c r="G33" s="5"/>
      <c r="H33" s="5"/>
      <c r="I33" s="5"/>
      <c r="J33" s="5"/>
      <c r="K33" s="5"/>
      <c r="L33" s="18"/>
    </row>
    <row r="34" spans="3:13" ht="13.7" customHeight="1" x14ac:dyDescent="0.2">
      <c r="C34" s="17"/>
      <c r="D34" s="69"/>
      <c r="E34" s="163" t="s">
        <v>330</v>
      </c>
      <c r="F34" s="5"/>
      <c r="G34" s="5"/>
      <c r="H34" s="5"/>
      <c r="I34" s="5"/>
      <c r="J34" s="5"/>
      <c r="K34" s="5"/>
      <c r="L34" s="18"/>
    </row>
    <row r="35" spans="3:13" ht="5.0999999999999996" customHeight="1" x14ac:dyDescent="0.2">
      <c r="C35" s="17"/>
      <c r="D35" s="5"/>
      <c r="E35" s="5"/>
      <c r="F35" s="5"/>
      <c r="G35" s="5"/>
      <c r="H35" s="5"/>
      <c r="I35" s="5"/>
      <c r="J35" s="5"/>
      <c r="K35" s="5"/>
      <c r="L35" s="18"/>
    </row>
    <row r="36" spans="3:13" ht="5.0999999999999996" customHeight="1" x14ac:dyDescent="0.2">
      <c r="C36" s="17"/>
      <c r="D36" s="5"/>
      <c r="E36" s="5"/>
      <c r="F36" s="5"/>
      <c r="G36" s="5"/>
      <c r="H36" s="5"/>
      <c r="I36" s="5"/>
      <c r="J36" s="5"/>
      <c r="K36" s="5"/>
      <c r="L36" s="18"/>
    </row>
    <row r="37" spans="3:13" ht="13.7" customHeight="1" x14ac:dyDescent="0.2">
      <c r="C37" s="17"/>
      <c r="D37" s="69"/>
      <c r="E37" s="162" t="s">
        <v>364</v>
      </c>
      <c r="F37" s="5"/>
      <c r="G37" s="5"/>
      <c r="H37" s="5"/>
      <c r="I37" s="5"/>
      <c r="J37" s="5"/>
      <c r="K37" s="5"/>
      <c r="L37" s="18"/>
    </row>
    <row r="38" spans="3:13" ht="5.0999999999999996" customHeight="1" x14ac:dyDescent="0.2">
      <c r="C38" s="17"/>
      <c r="D38" s="5"/>
      <c r="E38" s="5"/>
      <c r="F38" s="5"/>
      <c r="G38" s="5"/>
      <c r="H38" s="5"/>
      <c r="I38" s="5"/>
      <c r="J38" s="5"/>
      <c r="K38" s="5"/>
      <c r="L38" s="18"/>
    </row>
    <row r="39" spans="3:13" ht="5.0999999999999996" customHeight="1" x14ac:dyDescent="0.2">
      <c r="C39" s="17"/>
      <c r="D39" s="5"/>
      <c r="E39" s="5"/>
      <c r="F39" s="5"/>
      <c r="G39" s="5"/>
      <c r="H39" s="5"/>
      <c r="I39" s="5"/>
      <c r="J39" s="5"/>
      <c r="K39" s="5"/>
      <c r="L39" s="18"/>
    </row>
    <row r="40" spans="3:13" ht="5.0999999999999996" customHeight="1" x14ac:dyDescent="0.2">
      <c r="C40" s="17"/>
      <c r="D40" s="5"/>
      <c r="E40" s="5"/>
      <c r="F40" s="5"/>
      <c r="G40" s="5"/>
      <c r="H40" s="5"/>
      <c r="I40" s="5"/>
      <c r="J40" s="5"/>
      <c r="K40" s="5"/>
      <c r="L40" s="18"/>
    </row>
    <row r="41" spans="3:13" ht="13.7" customHeight="1" x14ac:dyDescent="0.2">
      <c r="C41" s="17"/>
      <c r="D41" s="5"/>
      <c r="E41" s="5"/>
      <c r="F41" s="5"/>
      <c r="G41" s="5"/>
      <c r="H41" s="5"/>
      <c r="I41" s="5"/>
      <c r="J41" s="85" t="s">
        <v>193</v>
      </c>
      <c r="K41" s="237"/>
      <c r="L41" s="238"/>
    </row>
    <row r="42" spans="3:13" ht="5.0999999999999996" customHeight="1" x14ac:dyDescent="0.2">
      <c r="C42" s="17"/>
      <c r="D42" s="5"/>
      <c r="E42" s="5"/>
      <c r="F42" s="5"/>
      <c r="G42" s="5"/>
      <c r="H42" s="5"/>
      <c r="I42" s="5"/>
      <c r="J42" s="5"/>
      <c r="K42" s="5"/>
      <c r="L42" s="18"/>
    </row>
    <row r="43" spans="3:13" ht="13.7" customHeight="1" x14ac:dyDescent="0.2">
      <c r="C43" s="17"/>
      <c r="D43" s="5"/>
      <c r="E43" s="5"/>
      <c r="F43" s="5"/>
      <c r="G43" s="5"/>
      <c r="H43" s="5"/>
      <c r="I43" s="5"/>
      <c r="J43" s="85" t="s">
        <v>193</v>
      </c>
      <c r="K43" s="237"/>
      <c r="L43" s="238"/>
    </row>
    <row r="44" spans="3:13" ht="5.0999999999999996" customHeight="1" x14ac:dyDescent="0.2">
      <c r="C44" s="17"/>
      <c r="D44" s="5"/>
      <c r="E44" s="5"/>
      <c r="F44" s="5"/>
      <c r="G44" s="5"/>
      <c r="H44" s="5"/>
      <c r="I44" s="5"/>
      <c r="J44" s="5"/>
      <c r="K44" s="5"/>
      <c r="L44" s="18"/>
    </row>
    <row r="45" spans="3:13" ht="13.7" customHeight="1" x14ac:dyDescent="0.2">
      <c r="C45" s="17"/>
      <c r="D45" s="5"/>
      <c r="E45" s="5"/>
      <c r="F45" s="5"/>
      <c r="G45" s="5"/>
      <c r="H45" s="5"/>
      <c r="I45" s="5"/>
      <c r="J45" s="85" t="s">
        <v>193</v>
      </c>
      <c r="K45" s="237"/>
      <c r="L45" s="238"/>
    </row>
    <row r="46" spans="3:13" ht="7.5" customHeight="1" x14ac:dyDescent="0.2">
      <c r="C46" s="17"/>
      <c r="D46" s="5"/>
      <c r="E46" s="5"/>
      <c r="F46" s="5"/>
      <c r="G46" s="5"/>
      <c r="H46" s="5"/>
      <c r="I46" s="5"/>
      <c r="J46" s="85"/>
      <c r="K46" s="5"/>
      <c r="L46" s="5"/>
      <c r="M46" s="166"/>
    </row>
    <row r="47" spans="3:13" ht="4.7" customHeight="1" x14ac:dyDescent="0.2">
      <c r="C47" s="17"/>
      <c r="D47" s="5"/>
      <c r="E47" s="5"/>
      <c r="F47" s="5"/>
      <c r="G47" s="5"/>
      <c r="H47" s="5"/>
      <c r="I47" s="5"/>
      <c r="J47" s="85"/>
      <c r="K47" s="5"/>
      <c r="L47" s="5"/>
      <c r="M47" s="166"/>
    </row>
    <row r="48" spans="3:13" ht="7.5" customHeight="1" x14ac:dyDescent="0.2">
      <c r="C48" s="252" t="s">
        <v>366</v>
      </c>
      <c r="D48" s="253"/>
      <c r="E48" s="253"/>
      <c r="F48" s="253"/>
      <c r="G48" s="253"/>
      <c r="H48" s="253"/>
      <c r="I48" s="253"/>
      <c r="J48" s="253"/>
      <c r="K48" s="253"/>
      <c r="L48" s="253"/>
      <c r="M48" s="166"/>
    </row>
    <row r="49" spans="3:13" ht="13.7" customHeight="1" x14ac:dyDescent="0.2">
      <c r="C49" s="252"/>
      <c r="D49" s="253"/>
      <c r="E49" s="253"/>
      <c r="F49" s="253"/>
      <c r="G49" s="253"/>
      <c r="H49" s="253"/>
      <c r="I49" s="253"/>
      <c r="J49" s="253"/>
      <c r="K49" s="253"/>
      <c r="L49" s="253"/>
      <c r="M49" s="166"/>
    </row>
    <row r="50" spans="3:13" ht="5.0999999999999996" customHeight="1" x14ac:dyDescent="0.2">
      <c r="C50" s="254"/>
      <c r="D50" s="255"/>
      <c r="E50" s="255"/>
      <c r="F50" s="255"/>
      <c r="G50" s="255"/>
      <c r="H50" s="255"/>
      <c r="I50" s="255"/>
      <c r="J50" s="255"/>
      <c r="K50" s="255"/>
      <c r="L50" s="255"/>
      <c r="M50" s="166"/>
    </row>
    <row r="51" spans="3:13" ht="6.95" customHeight="1" x14ac:dyDescent="0.2"/>
    <row r="52" spans="3:13" ht="15" x14ac:dyDescent="0.2">
      <c r="C52" s="201" t="s">
        <v>365</v>
      </c>
      <c r="D52" s="202"/>
      <c r="E52" s="202"/>
      <c r="F52" s="202"/>
      <c r="G52" s="202"/>
      <c r="H52" s="202"/>
      <c r="I52" s="202"/>
      <c r="J52" s="202"/>
      <c r="K52" s="202"/>
      <c r="L52" s="203"/>
    </row>
    <row r="53" spans="3:13" ht="12.75" customHeight="1" x14ac:dyDescent="0.2">
      <c r="C53" s="232" t="s">
        <v>107</v>
      </c>
      <c r="D53" s="233"/>
      <c r="E53" s="233"/>
      <c r="F53" s="233"/>
      <c r="G53" s="233"/>
      <c r="H53" s="233"/>
      <c r="I53" s="233"/>
      <c r="J53" s="79"/>
      <c r="K53" s="19"/>
      <c r="L53" s="63"/>
    </row>
    <row r="54" spans="3:13" x14ac:dyDescent="0.2">
      <c r="C54" s="234"/>
      <c r="D54" s="235"/>
      <c r="E54" s="235"/>
      <c r="F54" s="235"/>
      <c r="G54" s="235"/>
      <c r="H54" s="235"/>
      <c r="I54" s="235"/>
      <c r="J54" s="236"/>
      <c r="K54" s="80" t="s">
        <v>108</v>
      </c>
      <c r="L54" s="63"/>
    </row>
    <row r="55" spans="3:13" x14ac:dyDescent="0.2">
      <c r="C55" s="234"/>
      <c r="D55" s="235"/>
      <c r="E55" s="235"/>
      <c r="F55" s="235"/>
      <c r="G55" s="235"/>
      <c r="H55" s="235"/>
      <c r="I55" s="235"/>
      <c r="J55" s="236"/>
      <c r="K55" s="104" t="str">
        <f>IF(J54="ja",1,"")</f>
        <v/>
      </c>
      <c r="L55" s="63"/>
    </row>
    <row r="56" spans="3:13" x14ac:dyDescent="0.2">
      <c r="C56" s="234"/>
      <c r="D56" s="235"/>
      <c r="E56" s="235"/>
      <c r="F56" s="235"/>
      <c r="G56" s="235"/>
      <c r="H56" s="235"/>
      <c r="I56" s="235"/>
      <c r="J56" s="77"/>
      <c r="K56" s="19"/>
      <c r="L56" s="63"/>
    </row>
    <row r="57" spans="3:13" x14ac:dyDescent="0.2">
      <c r="C57" s="234"/>
      <c r="D57" s="235"/>
      <c r="E57" s="235"/>
      <c r="F57" s="235"/>
      <c r="G57" s="235"/>
      <c r="H57" s="235"/>
      <c r="I57" s="235"/>
      <c r="J57" s="78"/>
      <c r="K57" s="19"/>
      <c r="L57" s="63"/>
    </row>
    <row r="58" spans="3:13" ht="2.4500000000000002" customHeight="1" x14ac:dyDescent="0.2">
      <c r="C58" s="24"/>
      <c r="D58" s="22"/>
      <c r="E58" s="22"/>
      <c r="F58" s="22"/>
      <c r="G58" s="23"/>
      <c r="H58" s="23"/>
      <c r="I58" s="23"/>
      <c r="J58" s="23"/>
      <c r="K58" s="29"/>
      <c r="L58" s="63"/>
    </row>
    <row r="59" spans="3:13" ht="20.100000000000001" customHeight="1" x14ac:dyDescent="0.2">
      <c r="C59" s="199" t="str">
        <f>IF(J54="ja","Hvis ja, skal du oplyse, hvor mange dage du har fået ydelser for","")</f>
        <v/>
      </c>
      <c r="D59" s="200"/>
      <c r="E59" s="200"/>
      <c r="F59" s="200"/>
      <c r="G59" s="200"/>
      <c r="H59" s="200"/>
      <c r="I59" s="200"/>
      <c r="J59" s="108"/>
      <c r="K59" s="19" t="str">
        <f>IF(J54="ja","dage","")</f>
        <v/>
      </c>
      <c r="L59" s="63"/>
    </row>
    <row r="60" spans="3:13" ht="2.4500000000000002" customHeight="1" x14ac:dyDescent="0.2">
      <c r="C60" s="81"/>
      <c r="D60" s="82"/>
      <c r="E60" s="82"/>
      <c r="F60" s="82"/>
      <c r="G60" s="83"/>
      <c r="H60" s="83"/>
      <c r="I60" s="83"/>
      <c r="J60" s="83"/>
      <c r="K60" s="84"/>
      <c r="L60" s="66"/>
    </row>
    <row r="61" spans="3:13" ht="6.95" customHeight="1" x14ac:dyDescent="0.2"/>
    <row r="62" spans="3:13" ht="15" x14ac:dyDescent="0.2">
      <c r="C62" s="201" t="str">
        <f>IF(J54="ja","Vejledende beregning","")</f>
        <v/>
      </c>
      <c r="D62" s="202"/>
      <c r="E62" s="202"/>
      <c r="F62" s="202"/>
      <c r="G62" s="202"/>
      <c r="H62" s="202"/>
      <c r="I62" s="202"/>
      <c r="J62" s="202"/>
      <c r="K62" s="202"/>
      <c r="L62" s="203"/>
    </row>
    <row r="63" spans="3:13" ht="2.4500000000000002" customHeight="1" x14ac:dyDescent="0.2">
      <c r="C63" s="24"/>
      <c r="D63" s="22"/>
      <c r="E63" s="22"/>
      <c r="F63" s="22"/>
      <c r="G63" s="23"/>
      <c r="H63" s="23"/>
      <c r="I63" s="23"/>
      <c r="J63" s="23"/>
      <c r="K63" s="28"/>
      <c r="L63" s="63"/>
    </row>
    <row r="64" spans="3:13" x14ac:dyDescent="0.2">
      <c r="C64" s="68"/>
      <c r="D64" s="250" t="str">
        <f>IF(J54="ja","Du har oplyst, at du:","")</f>
        <v/>
      </c>
      <c r="E64" s="250"/>
      <c r="F64" s="250"/>
      <c r="G64" s="19"/>
      <c r="H64" s="19"/>
      <c r="I64" s="19"/>
      <c r="J64" s="19"/>
      <c r="K64" s="19"/>
      <c r="L64" s="63"/>
    </row>
    <row r="65" spans="3:16" ht="5.25" customHeight="1" x14ac:dyDescent="0.2">
      <c r="C65" s="68"/>
      <c r="D65" s="19"/>
      <c r="E65" s="19"/>
      <c r="F65" s="19"/>
      <c r="G65" s="19"/>
      <c r="H65" s="19"/>
      <c r="I65" s="19"/>
      <c r="J65" s="19"/>
      <c r="K65" s="19"/>
      <c r="L65" s="63"/>
    </row>
    <row r="66" spans="3:16" ht="20.100000000000001" customHeight="1" x14ac:dyDescent="0.2">
      <c r="C66" s="68"/>
      <c r="D66" s="19"/>
      <c r="E66" s="214" t="str">
        <f>IF(J54="ja","Ønsker at få udbetalt uhævede feriepenge for","")</f>
        <v/>
      </c>
      <c r="F66" s="214"/>
      <c r="G66" s="214"/>
      <c r="H66" s="214"/>
      <c r="I66" s="214"/>
      <c r="J66" s="109" t="str">
        <f>IF(J54="ja",#REF!/7.4,"")</f>
        <v/>
      </c>
      <c r="K66" s="19" t="str">
        <f>IF(J54="ja","dage","")</f>
        <v/>
      </c>
      <c r="L66" s="63"/>
      <c r="P66" s="4"/>
    </row>
    <row r="67" spans="3:16" ht="2.4500000000000002" customHeight="1" x14ac:dyDescent="0.2">
      <c r="C67" s="24"/>
      <c r="D67" s="22"/>
      <c r="E67" s="22"/>
      <c r="F67" s="22"/>
      <c r="G67" s="23"/>
      <c r="H67" s="23"/>
      <c r="I67" s="23"/>
      <c r="J67" s="23"/>
      <c r="K67" s="29"/>
      <c r="L67" s="63"/>
    </row>
    <row r="68" spans="3:16" ht="20.100000000000001" customHeight="1" x14ac:dyDescent="0.2">
      <c r="C68" s="68"/>
      <c r="D68" s="19"/>
      <c r="E68" s="214" t="str">
        <f>IF(J54="ja","I ferieåret har du modtaget offentlige ydelser i","")</f>
        <v/>
      </c>
      <c r="F68" s="214"/>
      <c r="G68" s="214"/>
      <c r="H68" s="214"/>
      <c r="I68" s="214"/>
      <c r="J68" s="107" t="str">
        <f>IF(J54="ja",J59,"")</f>
        <v/>
      </c>
      <c r="K68" s="19" t="str">
        <f>IF(J54="ja","dage","")</f>
        <v/>
      </c>
      <c r="L68" s="63"/>
    </row>
    <row r="69" spans="3:16" ht="2.4500000000000002" customHeight="1" x14ac:dyDescent="0.2">
      <c r="C69" s="24"/>
      <c r="D69" s="22"/>
      <c r="E69" s="22"/>
      <c r="F69" s="22"/>
      <c r="G69" s="23"/>
      <c r="H69" s="23"/>
      <c r="I69" s="23"/>
      <c r="J69" s="23"/>
      <c r="K69" s="29"/>
      <c r="L69" s="63"/>
    </row>
    <row r="70" spans="3:16" ht="20.100000000000001" customHeight="1" x14ac:dyDescent="0.2">
      <c r="C70" s="68"/>
      <c r="D70" s="19"/>
      <c r="E70" s="214" t="str">
        <f>IF(J54="ja","Du vil derfor kunne få uhævede feriepenge for","")</f>
        <v/>
      </c>
      <c r="F70" s="214"/>
      <c r="G70" s="214"/>
      <c r="H70" s="214"/>
      <c r="I70" s="214"/>
      <c r="J70" s="109" t="str">
        <f>IF(J54="ja",J66-J68,"")</f>
        <v/>
      </c>
      <c r="K70" s="19" t="str">
        <f>IF(J54="ja","dage","")</f>
        <v/>
      </c>
      <c r="L70" s="63"/>
    </row>
    <row r="71" spans="3:16" ht="2.4500000000000002" customHeight="1" x14ac:dyDescent="0.2">
      <c r="C71" s="24"/>
      <c r="D71" s="22"/>
      <c r="E71" s="22"/>
      <c r="F71" s="22"/>
      <c r="G71" s="23"/>
      <c r="H71" s="23"/>
      <c r="I71" s="23"/>
      <c r="J71" s="23"/>
      <c r="K71" s="29"/>
      <c r="L71" s="11"/>
    </row>
    <row r="72" spans="3:16" ht="2.4500000000000002" customHeight="1" x14ac:dyDescent="0.2">
      <c r="C72" s="24"/>
      <c r="D72" s="22"/>
      <c r="E72" s="22"/>
      <c r="F72" s="22"/>
      <c r="G72" s="23"/>
      <c r="H72" s="23"/>
      <c r="I72" s="23"/>
      <c r="J72" s="23"/>
      <c r="K72" s="29"/>
      <c r="L72" s="11"/>
    </row>
    <row r="73" spans="3:16" ht="12.75" customHeight="1" x14ac:dyDescent="0.2">
      <c r="C73" s="244" t="str">
        <f>IF(J54="ja","Hvis tallet er 0 eller negativt betyder det, at du har fået offentlige ydelser i samme antal dage eller flere, end du søger om udbetaling af uhævede feriepenge for. Du har i disse tilfælde ikke mulighed for at få udbetalt de uhævede feriepenge.","")</f>
        <v/>
      </c>
      <c r="D73" s="245"/>
      <c r="E73" s="245"/>
      <c r="F73" s="245"/>
      <c r="G73" s="245"/>
      <c r="H73" s="245"/>
      <c r="I73" s="245"/>
      <c r="J73" s="245"/>
      <c r="K73" s="245"/>
      <c r="L73" s="246"/>
      <c r="M73" s="31"/>
    </row>
    <row r="74" spans="3:16" x14ac:dyDescent="0.2">
      <c r="C74" s="244"/>
      <c r="D74" s="245"/>
      <c r="E74" s="245"/>
      <c r="F74" s="245"/>
      <c r="G74" s="245"/>
      <c r="H74" s="245"/>
      <c r="I74" s="245"/>
      <c r="J74" s="245"/>
      <c r="K74" s="245"/>
      <c r="L74" s="246"/>
      <c r="M74" s="31"/>
    </row>
    <row r="75" spans="3:16" x14ac:dyDescent="0.2">
      <c r="C75" s="247"/>
      <c r="D75" s="248"/>
      <c r="E75" s="248"/>
      <c r="F75" s="248"/>
      <c r="G75" s="248"/>
      <c r="H75" s="248"/>
      <c r="I75" s="248"/>
      <c r="J75" s="248"/>
      <c r="K75" s="248"/>
      <c r="L75" s="249"/>
      <c r="M75" s="31"/>
    </row>
    <row r="76" spans="3:16" ht="6.95" customHeight="1" x14ac:dyDescent="0.2"/>
    <row r="77" spans="3:16" x14ac:dyDescent="0.2">
      <c r="C77" s="241" t="s">
        <v>111</v>
      </c>
      <c r="D77" s="242"/>
      <c r="E77" s="242"/>
      <c r="F77" s="242"/>
      <c r="G77" s="242"/>
      <c r="H77" s="242"/>
      <c r="I77" s="242"/>
      <c r="J77" s="242"/>
      <c r="K77" s="242"/>
      <c r="L77" s="243"/>
      <c r="M77" s="31"/>
    </row>
    <row r="78" spans="3:16" ht="9" customHeight="1" x14ac:dyDescent="0.2">
      <c r="C78" s="110"/>
      <c r="D78" s="110"/>
      <c r="E78" s="110"/>
      <c r="F78" s="110"/>
      <c r="G78" s="110"/>
      <c r="H78" s="110"/>
      <c r="I78" s="110"/>
      <c r="J78" s="110"/>
      <c r="K78" s="110"/>
      <c r="L78" s="110"/>
      <c r="M78" s="31"/>
    </row>
    <row r="79" spans="3:16" x14ac:dyDescent="0.2">
      <c r="C79" s="240" t="s">
        <v>194</v>
      </c>
      <c r="D79" s="240"/>
      <c r="E79" s="240"/>
      <c r="F79" s="240"/>
      <c r="G79" s="240"/>
      <c r="H79" s="240"/>
      <c r="I79" s="240"/>
      <c r="J79" s="240"/>
      <c r="K79" s="240"/>
      <c r="L79" s="240"/>
      <c r="M79" s="31"/>
    </row>
    <row r="80" spans="3:16" x14ac:dyDescent="0.2">
      <c r="C80" s="240"/>
      <c r="D80" s="240"/>
      <c r="E80" s="240"/>
      <c r="F80" s="240"/>
      <c r="G80" s="240"/>
      <c r="H80" s="240"/>
      <c r="I80" s="240"/>
      <c r="J80" s="240"/>
      <c r="K80" s="240"/>
      <c r="L80" s="240"/>
      <c r="M80" s="31"/>
    </row>
    <row r="81" spans="3:13" x14ac:dyDescent="0.2">
      <c r="C81" s="111"/>
      <c r="D81" s="111"/>
      <c r="E81" s="111"/>
      <c r="F81" s="111"/>
      <c r="G81" s="111"/>
      <c r="H81" s="111"/>
      <c r="I81" s="111"/>
      <c r="J81" s="111"/>
      <c r="K81" s="111"/>
      <c r="L81" s="111"/>
      <c r="M81" s="31"/>
    </row>
    <row r="82" spans="3:13" ht="15" x14ac:dyDescent="0.2">
      <c r="C82" s="182"/>
      <c r="D82" s="182"/>
      <c r="E82" s="182"/>
      <c r="F82" s="31"/>
      <c r="G82" s="251"/>
      <c r="H82" s="251"/>
      <c r="I82" s="31"/>
      <c r="J82" s="182"/>
      <c r="K82" s="182"/>
      <c r="L82" s="182"/>
      <c r="M82" s="31"/>
    </row>
    <row r="83" spans="3:13" x14ac:dyDescent="0.2">
      <c r="C83" s="183" t="s">
        <v>16</v>
      </c>
      <c r="D83" s="183"/>
      <c r="E83" s="183"/>
      <c r="F83" s="1"/>
      <c r="G83" s="183" t="s">
        <v>0</v>
      </c>
      <c r="H83" s="183"/>
      <c r="J83" s="183" t="s">
        <v>240</v>
      </c>
      <c r="K83" s="183"/>
      <c r="L83" s="183"/>
    </row>
    <row r="84" spans="3:13" x14ac:dyDescent="0.2">
      <c r="C84" s="21"/>
      <c r="D84" s="21"/>
      <c r="E84" s="21"/>
      <c r="F84" s="21"/>
      <c r="H84" s="21"/>
      <c r="J84" s="21"/>
      <c r="K84" s="21"/>
      <c r="L84" s="21"/>
    </row>
    <row r="85" spans="3:13" x14ac:dyDescent="0.2">
      <c r="C85" s="227" t="s">
        <v>241</v>
      </c>
      <c r="D85" s="227"/>
      <c r="E85" s="227"/>
      <c r="F85" s="227"/>
      <c r="G85" s="227"/>
      <c r="H85" s="227"/>
      <c r="I85" s="227"/>
      <c r="J85" s="227"/>
      <c r="K85" s="227"/>
      <c r="L85" s="227"/>
    </row>
    <row r="86" spans="3:13" x14ac:dyDescent="0.2">
      <c r="C86" s="227"/>
      <c r="D86" s="227"/>
      <c r="E86" s="227"/>
      <c r="F86" s="227"/>
      <c r="G86" s="227"/>
      <c r="H86" s="239" t="e">
        <f>VLOOKUP(' område'!C1,' område'!A4:H22,3,FALSE)</f>
        <v>#N/A</v>
      </c>
      <c r="I86" s="239"/>
      <c r="J86" s="239"/>
      <c r="K86" s="239"/>
      <c r="L86" s="239"/>
    </row>
  </sheetData>
  <sheetProtection algorithmName="SHA-512" hashValue="ORq5FpnvEURYhLhux+UuD9eleiye5JUb+Ha8zXTgv4Dl7wCQ3zLR6aBO049/9WDge8Swk+2YmhvqnNyP2FUm+g==" saltValue="6/I+mmOjXaqp4ToM64B4oQ==" spinCount="100000" sheet="1" objects="1" scenarios="1" selectLockedCells="1"/>
  <mergeCells count="38">
    <mergeCell ref="C85:L85"/>
    <mergeCell ref="G83:H83"/>
    <mergeCell ref="G18:J18"/>
    <mergeCell ref="C20:F20"/>
    <mergeCell ref="G20:J20"/>
    <mergeCell ref="K43:L43"/>
    <mergeCell ref="C48:L50"/>
    <mergeCell ref="C86:G86"/>
    <mergeCell ref="H86:L86"/>
    <mergeCell ref="C79:L80"/>
    <mergeCell ref="C22:F22"/>
    <mergeCell ref="G22:J22"/>
    <mergeCell ref="C77:L77"/>
    <mergeCell ref="C73:L75"/>
    <mergeCell ref="D64:F64"/>
    <mergeCell ref="E66:I66"/>
    <mergeCell ref="E68:I68"/>
    <mergeCell ref="E70:I70"/>
    <mergeCell ref="C83:E83"/>
    <mergeCell ref="G82:H82"/>
    <mergeCell ref="J82:L82"/>
    <mergeCell ref="J83:L83"/>
    <mergeCell ref="C82:E82"/>
    <mergeCell ref="M17:P25"/>
    <mergeCell ref="C14:L15"/>
    <mergeCell ref="C59:I59"/>
    <mergeCell ref="C62:L62"/>
    <mergeCell ref="C53:I57"/>
    <mergeCell ref="J54:J55"/>
    <mergeCell ref="C24:F24"/>
    <mergeCell ref="G24:J24"/>
    <mergeCell ref="C26:F26"/>
    <mergeCell ref="G26:J26"/>
    <mergeCell ref="C52:L52"/>
    <mergeCell ref="C29:L29"/>
    <mergeCell ref="C18:F18"/>
    <mergeCell ref="K41:L41"/>
    <mergeCell ref="K45:L45"/>
  </mergeCells>
  <phoneticPr fontId="51" type="noConversion"/>
  <conditionalFormatting sqref="J59">
    <cfRule type="expression" dxfId="10" priority="5">
      <formula>$K$55=1</formula>
    </cfRule>
  </conditionalFormatting>
  <conditionalFormatting sqref="J66">
    <cfRule type="expression" dxfId="9" priority="4">
      <formula>$K$55=1</formula>
    </cfRule>
  </conditionalFormatting>
  <conditionalFormatting sqref="J68">
    <cfRule type="expression" dxfId="8" priority="3">
      <formula>$K$55=1</formula>
    </cfRule>
  </conditionalFormatting>
  <conditionalFormatting sqref="J70">
    <cfRule type="expression" dxfId="7" priority="1">
      <formula>$K$55=1</formula>
    </cfRule>
  </conditionalFormatting>
  <dataValidations count="2">
    <dataValidation showDropDown="1" showInputMessage="1" showErrorMessage="1" sqref="K22:K23 G22:G23" xr:uid="{00000000-0002-0000-0300-000000000000}"/>
    <dataValidation type="list" allowBlank="1" showInputMessage="1" showErrorMessage="1" sqref="G21 G19" xr:uid="{00000000-0002-0000-0300-000001000000}">
      <formula1>#REF!</formula1>
    </dataValidation>
  </dataValidations>
  <pageMargins left="0.19685039370078741" right="0.19685039370078741" top="0.19685039370078741" bottom="0.19685039370078741" header="0" footer="0"/>
  <pageSetup paperSize="9" scale="92" orientation="portrait" r:id="rId1"/>
  <headerFooter alignWithMargins="0">
    <oddFooter>&amp;R&amp;6september 2023</oddFooter>
  </headerFooter>
  <ignoredErrors>
    <ignoredError sqref="J70 J68 J6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2000000}">
          <x14:formula1>
            <xm:f>' område'!$C$24:$C$88</xm:f>
          </x14:formula1>
          <xm:sqref>G20:J20</xm:sqref>
        </x14:dataValidation>
        <x14:dataValidation type="list" allowBlank="1" showInputMessage="1" showErrorMessage="1" xr:uid="{00000000-0002-0000-0300-000003000000}">
          <x14:formula1>
            <xm:f>'Ark1'!$A$19:$A$20</xm:f>
          </x14:formula1>
          <xm:sqref>J54</xm:sqref>
        </x14:dataValidation>
        <x14:dataValidation type="list" allowBlank="1" showInputMessage="1" showErrorMessage="1" xr:uid="{00000000-0002-0000-0300-000004000000}">
          <x14:formula1>
            <xm:f>' område'!$A$3:$A$22</xm:f>
          </x14:formula1>
          <xm:sqref>G18:J18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8:S76"/>
  <sheetViews>
    <sheetView showGridLines="0" showRowColHeaders="0" workbookViewId="0">
      <selection activeCell="G20" sqref="G20:J20"/>
    </sheetView>
  </sheetViews>
  <sheetFormatPr defaultColWidth="9.140625" defaultRowHeight="12.75" x14ac:dyDescent="0.2"/>
  <cols>
    <col min="1" max="1" width="0.85546875" style="1" customWidth="1"/>
    <col min="2" max="2" width="3.140625" style="1" customWidth="1"/>
    <col min="3" max="3" width="4" style="1" customWidth="1"/>
    <col min="4" max="4" width="9.140625" style="1"/>
    <col min="5" max="5" width="11" style="1" customWidth="1"/>
    <col min="6" max="6" width="9" style="1" bestFit="1" customWidth="1"/>
    <col min="7" max="7" width="8.42578125" style="1" customWidth="1"/>
    <col min="8" max="8" width="11.5703125" style="1" bestFit="1" customWidth="1"/>
    <col min="9" max="9" width="10.42578125" style="1" customWidth="1"/>
    <col min="10" max="10" width="14.28515625" style="1" customWidth="1"/>
    <col min="11" max="11" width="6.28515625" style="1" customWidth="1"/>
    <col min="12" max="12" width="11.85546875" style="1" customWidth="1"/>
    <col min="13" max="13" width="2.28515625" style="1" customWidth="1"/>
    <col min="14" max="15" width="9.140625" style="1" hidden="1" customWidth="1"/>
    <col min="16" max="16384" width="9.140625" style="1"/>
  </cols>
  <sheetData>
    <row r="8" spans="1:12" ht="15" x14ac:dyDescent="0.2">
      <c r="A8" s="20"/>
    </row>
    <row r="11" spans="1:12" ht="5.25" customHeight="1" x14ac:dyDescent="0.2"/>
    <row r="12" spans="1:12" ht="14.25" x14ac:dyDescent="0.2">
      <c r="C12" s="260" t="s">
        <v>153</v>
      </c>
      <c r="D12" s="260"/>
      <c r="E12" s="260"/>
      <c r="F12" s="260"/>
      <c r="G12" s="260"/>
      <c r="H12" s="260"/>
      <c r="I12" s="260"/>
      <c r="J12" s="260"/>
      <c r="K12" s="260"/>
      <c r="L12" s="260"/>
    </row>
    <row r="13" spans="1:12" ht="6.75" customHeight="1" x14ac:dyDescent="0.2"/>
    <row r="14" spans="1:12" x14ac:dyDescent="0.2">
      <c r="C14" s="256" t="s">
        <v>152</v>
      </c>
      <c r="D14" s="256"/>
      <c r="E14" s="256"/>
      <c r="F14" s="256"/>
      <c r="G14" s="256"/>
      <c r="H14" s="256"/>
      <c r="I14" s="256"/>
      <c r="J14" s="256"/>
      <c r="K14" s="256"/>
      <c r="L14" s="256"/>
    </row>
    <row r="15" spans="1:12" x14ac:dyDescent="0.2">
      <c r="C15" s="256"/>
      <c r="D15" s="256"/>
      <c r="E15" s="256"/>
      <c r="F15" s="256"/>
      <c r="G15" s="256"/>
      <c r="H15" s="256"/>
      <c r="I15" s="256"/>
      <c r="J15" s="256"/>
      <c r="K15" s="256"/>
      <c r="L15" s="256"/>
    </row>
    <row r="16" spans="1:12" x14ac:dyDescent="0.2">
      <c r="C16" s="256"/>
      <c r="D16" s="256"/>
      <c r="E16" s="256"/>
      <c r="F16" s="256"/>
      <c r="G16" s="256"/>
      <c r="H16" s="256"/>
      <c r="I16" s="256"/>
      <c r="J16" s="256"/>
      <c r="K16" s="256"/>
      <c r="L16" s="256"/>
    </row>
    <row r="17" spans="3:19" ht="7.5" customHeight="1" x14ac:dyDescent="0.2">
      <c r="C17" s="256"/>
      <c r="D17" s="256"/>
      <c r="E17" s="256"/>
      <c r="F17" s="256"/>
      <c r="G17" s="256"/>
      <c r="H17" s="256"/>
      <c r="I17" s="256"/>
      <c r="J17" s="256"/>
      <c r="K17" s="256"/>
      <c r="L17" s="256"/>
    </row>
    <row r="18" spans="3:19" ht="5.25" customHeight="1" x14ac:dyDescent="0.2">
      <c r="C18" s="60"/>
    </row>
    <row r="19" spans="3:19" ht="5.0999999999999996" customHeight="1" x14ac:dyDescent="0.2">
      <c r="C19" s="61"/>
      <c r="D19" s="9"/>
      <c r="E19" s="8"/>
      <c r="F19" s="9"/>
      <c r="G19" s="9"/>
      <c r="H19" s="9"/>
      <c r="I19" s="9"/>
      <c r="J19" s="9"/>
      <c r="K19" s="9"/>
      <c r="L19" s="62"/>
    </row>
    <row r="20" spans="3:19" ht="20.100000000000001" customHeight="1" x14ac:dyDescent="0.2">
      <c r="C20" s="194" t="s">
        <v>3</v>
      </c>
      <c r="D20" s="195"/>
      <c r="E20" s="195"/>
      <c r="F20" s="195"/>
      <c r="G20" s="192"/>
      <c r="H20" s="192"/>
      <c r="I20" s="192"/>
      <c r="J20" s="192"/>
      <c r="K20" s="28"/>
      <c r="L20" s="63"/>
      <c r="P20" s="262"/>
      <c r="Q20" s="262"/>
      <c r="R20" s="262"/>
      <c r="S20" s="262"/>
    </row>
    <row r="21" spans="3:19" ht="2.4500000000000002" customHeight="1" x14ac:dyDescent="0.2">
      <c r="C21" s="24"/>
      <c r="D21" s="22"/>
      <c r="E21" s="22"/>
      <c r="F21" s="22"/>
      <c r="G21" s="23"/>
      <c r="H21" s="23"/>
      <c r="I21" s="23"/>
      <c r="J21" s="23"/>
      <c r="K21" s="28"/>
      <c r="L21" s="63"/>
      <c r="P21" s="262"/>
      <c r="Q21" s="262"/>
      <c r="R21" s="262"/>
      <c r="S21" s="262"/>
    </row>
    <row r="22" spans="3:19" ht="20.100000000000001" customHeight="1" x14ac:dyDescent="0.2">
      <c r="C22" s="194" t="s">
        <v>95</v>
      </c>
      <c r="D22" s="195"/>
      <c r="E22" s="195"/>
      <c r="F22" s="195"/>
      <c r="G22" s="192"/>
      <c r="H22" s="192"/>
      <c r="I22" s="192"/>
      <c r="J22" s="192"/>
      <c r="K22" s="29"/>
      <c r="L22" s="63"/>
      <c r="P22" s="262"/>
      <c r="Q22" s="262"/>
      <c r="R22" s="262"/>
      <c r="S22" s="262"/>
    </row>
    <row r="23" spans="3:19" ht="2.4500000000000002" customHeight="1" x14ac:dyDescent="0.2">
      <c r="C23" s="24"/>
      <c r="D23" s="22"/>
      <c r="E23" s="22"/>
      <c r="F23" s="22"/>
      <c r="G23" s="23"/>
      <c r="H23" s="23"/>
      <c r="I23" s="23"/>
      <c r="J23" s="23"/>
      <c r="K23" s="29"/>
      <c r="L23" s="63"/>
      <c r="P23" s="262"/>
      <c r="Q23" s="262"/>
      <c r="R23" s="262"/>
      <c r="S23" s="262"/>
    </row>
    <row r="24" spans="3:19" ht="20.100000000000001" customHeight="1" x14ac:dyDescent="0.2">
      <c r="C24" s="194" t="s">
        <v>4</v>
      </c>
      <c r="D24" s="195"/>
      <c r="E24" s="195"/>
      <c r="F24" s="195"/>
      <c r="G24" s="192"/>
      <c r="H24" s="192"/>
      <c r="I24" s="192"/>
      <c r="J24" s="192"/>
      <c r="K24" s="28"/>
      <c r="L24" s="63"/>
      <c r="P24" s="262"/>
      <c r="Q24" s="262"/>
      <c r="R24" s="262"/>
      <c r="S24" s="262"/>
    </row>
    <row r="25" spans="3:19" ht="2.4500000000000002" customHeight="1" x14ac:dyDescent="0.2">
      <c r="C25" s="24"/>
      <c r="D25" s="22"/>
      <c r="E25" s="22"/>
      <c r="F25" s="22"/>
      <c r="G25" s="23"/>
      <c r="H25" s="23"/>
      <c r="I25" s="23"/>
      <c r="J25" s="23"/>
      <c r="K25" s="28"/>
      <c r="L25" s="63"/>
      <c r="P25" s="262"/>
      <c r="Q25" s="262"/>
      <c r="R25" s="262"/>
      <c r="S25" s="262"/>
    </row>
    <row r="26" spans="3:19" ht="20.100000000000001" customHeight="1" x14ac:dyDescent="0.2">
      <c r="C26" s="194" t="s">
        <v>17</v>
      </c>
      <c r="D26" s="195"/>
      <c r="E26" s="195"/>
      <c r="F26" s="195"/>
      <c r="G26" s="192"/>
      <c r="H26" s="192"/>
      <c r="I26" s="192"/>
      <c r="J26" s="192"/>
      <c r="K26" s="28"/>
      <c r="L26" s="63"/>
      <c r="P26" s="262"/>
      <c r="Q26" s="262"/>
      <c r="R26" s="262"/>
      <c r="S26" s="262"/>
    </row>
    <row r="27" spans="3:19" ht="2.4500000000000002" customHeight="1" x14ac:dyDescent="0.2">
      <c r="C27" s="24"/>
      <c r="D27" s="22"/>
      <c r="E27" s="22"/>
      <c r="F27" s="22"/>
      <c r="G27" s="23"/>
      <c r="H27" s="23"/>
      <c r="I27" s="23"/>
      <c r="J27" s="23"/>
      <c r="K27" s="28"/>
      <c r="L27" s="63"/>
    </row>
    <row r="28" spans="3:19" ht="20.100000000000001" customHeight="1" x14ac:dyDescent="0.2">
      <c r="C28" s="194" t="s">
        <v>96</v>
      </c>
      <c r="D28" s="195"/>
      <c r="E28" s="195"/>
      <c r="F28" s="195"/>
      <c r="G28" s="193"/>
      <c r="H28" s="193"/>
      <c r="I28" s="193"/>
      <c r="J28" s="193"/>
      <c r="K28" s="30"/>
      <c r="L28" s="63"/>
    </row>
    <row r="29" spans="3:19" ht="5.0999999999999996" customHeight="1" x14ac:dyDescent="0.2">
      <c r="C29" s="64"/>
      <c r="D29" s="65"/>
      <c r="E29" s="65"/>
      <c r="F29" s="65"/>
      <c r="G29" s="65"/>
      <c r="H29" s="65"/>
      <c r="I29" s="65"/>
      <c r="J29" s="65"/>
      <c r="K29" s="65"/>
      <c r="L29" s="66"/>
    </row>
    <row r="30" spans="3:19" ht="6.95" customHeight="1" x14ac:dyDescent="0.2"/>
    <row r="31" spans="3:19" ht="15" customHeight="1" x14ac:dyDescent="0.2">
      <c r="C31" s="267" t="s">
        <v>172</v>
      </c>
      <c r="D31" s="268"/>
      <c r="E31" s="268"/>
      <c r="F31" s="268"/>
      <c r="G31" s="268"/>
      <c r="H31" s="268"/>
      <c r="I31" s="268"/>
      <c r="J31" s="268"/>
      <c r="K31" s="268"/>
      <c r="L31" s="269"/>
    </row>
    <row r="32" spans="3:19" ht="15" customHeight="1" x14ac:dyDescent="0.2">
      <c r="C32" s="270"/>
      <c r="D32" s="271"/>
      <c r="E32" s="271"/>
      <c r="F32" s="271"/>
      <c r="G32" s="271"/>
      <c r="H32" s="271"/>
      <c r="I32" s="271"/>
      <c r="J32" s="271"/>
      <c r="K32" s="271"/>
      <c r="L32" s="272"/>
    </row>
    <row r="33" spans="3:15" ht="15" customHeight="1" x14ac:dyDescent="0.2">
      <c r="C33" s="270"/>
      <c r="D33" s="271"/>
      <c r="E33" s="271"/>
      <c r="F33" s="271"/>
      <c r="G33" s="271"/>
      <c r="H33" s="271"/>
      <c r="I33" s="271"/>
      <c r="J33" s="271"/>
      <c r="K33" s="271"/>
      <c r="L33" s="272"/>
    </row>
    <row r="34" spans="3:15" ht="15" customHeight="1" x14ac:dyDescent="0.2">
      <c r="C34" s="270"/>
      <c r="D34" s="271"/>
      <c r="E34" s="271"/>
      <c r="F34" s="271"/>
      <c r="G34" s="271"/>
      <c r="H34" s="271"/>
      <c r="I34" s="271"/>
      <c r="J34" s="271"/>
      <c r="K34" s="271"/>
      <c r="L34" s="272"/>
    </row>
    <row r="35" spans="3:15" ht="15" customHeight="1" x14ac:dyDescent="0.2">
      <c r="C35" s="270"/>
      <c r="D35" s="271"/>
      <c r="E35" s="271"/>
      <c r="F35" s="271"/>
      <c r="G35" s="271"/>
      <c r="H35" s="271"/>
      <c r="I35" s="271"/>
      <c r="J35" s="271"/>
      <c r="K35" s="271"/>
      <c r="L35" s="272"/>
    </row>
    <row r="36" spans="3:15" ht="2.4500000000000002" customHeight="1" x14ac:dyDescent="0.2">
      <c r="C36" s="273"/>
      <c r="D36" s="274"/>
      <c r="E36" s="274"/>
      <c r="F36" s="274"/>
      <c r="G36" s="274"/>
      <c r="H36" s="274"/>
      <c r="I36" s="274"/>
      <c r="J36" s="274"/>
      <c r="K36" s="274"/>
      <c r="L36" s="275"/>
    </row>
    <row r="37" spans="3:15" ht="6.95" customHeight="1" x14ac:dyDescent="0.2"/>
    <row r="38" spans="3:15" ht="15" customHeight="1" x14ac:dyDescent="0.2">
      <c r="C38" s="196" t="s">
        <v>160</v>
      </c>
      <c r="D38" s="197"/>
      <c r="E38" s="197"/>
      <c r="F38" s="197"/>
      <c r="G38" s="197"/>
      <c r="H38" s="197"/>
      <c r="I38" s="197"/>
      <c r="J38" s="197"/>
      <c r="K38" s="197"/>
      <c r="L38" s="198"/>
    </row>
    <row r="39" spans="3:15" ht="5.25" customHeight="1" x14ac:dyDescent="0.2">
      <c r="C39" s="17"/>
      <c r="D39" s="5"/>
      <c r="E39" s="5"/>
      <c r="F39" s="5"/>
      <c r="G39" s="5"/>
      <c r="H39" s="5"/>
      <c r="I39" s="5"/>
      <c r="J39" s="5"/>
      <c r="K39" s="5"/>
      <c r="L39" s="18"/>
    </row>
    <row r="40" spans="3:15" ht="15" customHeight="1" x14ac:dyDescent="0.2">
      <c r="C40" s="258" t="s">
        <v>159</v>
      </c>
      <c r="D40" s="259"/>
      <c r="E40" s="259"/>
      <c r="F40" s="259"/>
      <c r="G40" s="98"/>
      <c r="H40" s="85" t="s">
        <v>149</v>
      </c>
      <c r="I40" s="277" t="s">
        <v>178</v>
      </c>
      <c r="J40" s="277"/>
      <c r="K40" s="277"/>
      <c r="L40" s="87"/>
    </row>
    <row r="41" spans="3:15" ht="2.4500000000000002" customHeight="1" x14ac:dyDescent="0.2">
      <c r="C41" s="24"/>
      <c r="D41" s="22"/>
      <c r="E41" s="22"/>
      <c r="F41" s="22"/>
      <c r="G41" s="23"/>
      <c r="H41" s="23"/>
      <c r="I41" s="277"/>
      <c r="J41" s="277"/>
      <c r="K41" s="277"/>
      <c r="L41" s="63"/>
    </row>
    <row r="42" spans="3:15" ht="15" customHeight="1" x14ac:dyDescent="0.2">
      <c r="C42" s="258" t="s">
        <v>157</v>
      </c>
      <c r="D42" s="259"/>
      <c r="E42" s="259"/>
      <c r="F42" s="259"/>
      <c r="G42" s="99"/>
      <c r="H42" s="86"/>
      <c r="I42" s="277"/>
      <c r="J42" s="277"/>
      <c r="K42" s="277"/>
      <c r="L42" s="87"/>
    </row>
    <row r="43" spans="3:15" ht="2.4500000000000002" customHeight="1" x14ac:dyDescent="0.2">
      <c r="C43" s="24"/>
      <c r="D43" s="22"/>
      <c r="E43" s="22"/>
      <c r="F43" s="22"/>
      <c r="G43" s="23"/>
      <c r="H43" s="23"/>
      <c r="I43" s="277"/>
      <c r="J43" s="277"/>
      <c r="K43" s="277"/>
      <c r="L43" s="63"/>
    </row>
    <row r="44" spans="3:15" ht="15" customHeight="1" x14ac:dyDescent="0.2">
      <c r="C44" s="258" t="s">
        <v>156</v>
      </c>
      <c r="D44" s="259"/>
      <c r="E44" s="259"/>
      <c r="F44" s="259"/>
      <c r="G44" s="99"/>
      <c r="H44" s="86"/>
      <c r="I44" s="277"/>
      <c r="J44" s="277"/>
      <c r="K44" s="277"/>
      <c r="L44" s="87"/>
    </row>
    <row r="45" spans="3:15" ht="2.4500000000000002" customHeight="1" x14ac:dyDescent="0.2">
      <c r="C45" s="17"/>
      <c r="D45" s="5"/>
      <c r="E45" s="5"/>
      <c r="F45" s="5"/>
      <c r="G45" s="5"/>
      <c r="H45" s="5"/>
      <c r="I45" s="277"/>
      <c r="J45" s="277"/>
      <c r="K45" s="277"/>
      <c r="L45" s="87"/>
    </row>
    <row r="46" spans="3:15" ht="15" customHeight="1" x14ac:dyDescent="0.2">
      <c r="C46" s="258" t="s">
        <v>155</v>
      </c>
      <c r="D46" s="259"/>
      <c r="E46" s="259"/>
      <c r="F46" s="259"/>
      <c r="G46" s="97">
        <f>O46-G44</f>
        <v>0</v>
      </c>
      <c r="H46" s="85" t="s">
        <v>149</v>
      </c>
      <c r="I46" s="277"/>
      <c r="J46" s="277"/>
      <c r="K46" s="277"/>
      <c r="L46" s="87"/>
      <c r="O46" s="1">
        <f>185/37*G40</f>
        <v>0</v>
      </c>
    </row>
    <row r="47" spans="3:15" ht="5.25" customHeight="1" x14ac:dyDescent="0.2">
      <c r="C47" s="17"/>
      <c r="D47" s="5"/>
      <c r="E47" s="5"/>
      <c r="F47" s="5"/>
      <c r="G47" s="5"/>
      <c r="H47" s="5"/>
      <c r="I47" s="86"/>
      <c r="J47" s="86"/>
      <c r="K47" s="86"/>
      <c r="L47" s="87"/>
    </row>
    <row r="48" spans="3:15" ht="15" customHeight="1" x14ac:dyDescent="0.2">
      <c r="C48" s="196" t="s">
        <v>148</v>
      </c>
      <c r="D48" s="197"/>
      <c r="E48" s="197"/>
      <c r="F48" s="197"/>
      <c r="G48" s="197"/>
      <c r="H48" s="197"/>
      <c r="I48" s="197"/>
      <c r="J48" s="197"/>
      <c r="K48" s="197"/>
      <c r="L48" s="198"/>
    </row>
    <row r="49" spans="3:17" ht="5.25" customHeight="1" x14ac:dyDescent="0.2">
      <c r="C49" s="17"/>
      <c r="D49" s="5"/>
      <c r="E49" s="5"/>
      <c r="F49" s="5"/>
      <c r="G49" s="5"/>
      <c r="H49" s="5"/>
      <c r="I49" s="86"/>
      <c r="J49" s="86"/>
      <c r="K49" s="86"/>
      <c r="L49" s="87"/>
    </row>
    <row r="50" spans="3:17" ht="15" customHeight="1" x14ac:dyDescent="0.2">
      <c r="C50" s="265" t="s">
        <v>169</v>
      </c>
      <c r="D50" s="266"/>
      <c r="E50" s="266"/>
      <c r="F50" s="266"/>
      <c r="G50" s="100">
        <f>IF(O50&gt;N50,N50,O50)</f>
        <v>0</v>
      </c>
      <c r="H50" s="264" t="s">
        <v>173</v>
      </c>
      <c r="I50" s="264"/>
      <c r="J50" s="90" t="s">
        <v>174</v>
      </c>
      <c r="K50" s="92" t="e">
        <f>G50/($G$40/5)</f>
        <v>#DIV/0!</v>
      </c>
      <c r="L50" s="95" t="s">
        <v>177</v>
      </c>
      <c r="N50" s="1">
        <f>(O50/5)*3</f>
        <v>0</v>
      </c>
      <c r="O50" s="94">
        <f>G46-G42</f>
        <v>0</v>
      </c>
      <c r="P50" s="263" t="s">
        <v>175</v>
      </c>
      <c r="Q50" s="263"/>
    </row>
    <row r="51" spans="3:17" ht="5.25" customHeight="1" x14ac:dyDescent="0.2">
      <c r="C51" s="67"/>
      <c r="D51" s="19"/>
      <c r="E51" s="19"/>
      <c r="F51" s="19"/>
      <c r="G51" s="19"/>
      <c r="H51" s="19"/>
      <c r="I51" s="19"/>
      <c r="J51" s="19"/>
      <c r="K51" s="91"/>
      <c r="L51" s="63"/>
      <c r="P51" s="263"/>
      <c r="Q51" s="263"/>
    </row>
    <row r="52" spans="3:17" ht="15" x14ac:dyDescent="0.2">
      <c r="C52" s="265" t="s">
        <v>170</v>
      </c>
      <c r="D52" s="266"/>
      <c r="E52" s="266"/>
      <c r="F52" s="266"/>
      <c r="G52" s="101"/>
      <c r="H52" s="264" t="s">
        <v>176</v>
      </c>
      <c r="I52" s="264"/>
      <c r="J52" s="90" t="s">
        <v>174</v>
      </c>
      <c r="K52" s="92" t="e">
        <f t="shared" ref="K52" si="0">G52/($G$40/5)</f>
        <v>#DIV/0!</v>
      </c>
      <c r="L52" s="95" t="s">
        <v>177</v>
      </c>
      <c r="P52" s="263"/>
      <c r="Q52" s="263"/>
    </row>
    <row r="53" spans="3:17" ht="12.75" customHeight="1" x14ac:dyDescent="0.2">
      <c r="C53" s="68"/>
      <c r="D53" s="19"/>
      <c r="E53" s="19"/>
      <c r="F53" s="19"/>
      <c r="G53" s="19"/>
      <c r="H53" s="19"/>
      <c r="I53" s="19"/>
      <c r="J53" s="19"/>
      <c r="K53" s="19"/>
      <c r="L53" s="63"/>
    </row>
    <row r="54" spans="3:17" ht="15" customHeight="1" x14ac:dyDescent="0.2">
      <c r="C54" s="278" t="s">
        <v>158</v>
      </c>
      <c r="D54" s="279"/>
      <c r="E54" s="279"/>
      <c r="F54" s="19" t="s">
        <v>98</v>
      </c>
      <c r="G54" s="261"/>
      <c r="H54" s="261"/>
      <c r="I54" s="43" t="s">
        <v>99</v>
      </c>
      <c r="J54" s="261"/>
      <c r="K54" s="261"/>
      <c r="L54" s="63"/>
    </row>
    <row r="55" spans="3:17" ht="2.4500000000000002" customHeight="1" x14ac:dyDescent="0.2">
      <c r="C55" s="278"/>
      <c r="D55" s="279"/>
      <c r="E55" s="279"/>
      <c r="F55" s="19"/>
      <c r="G55" s="19"/>
      <c r="H55" s="71"/>
      <c r="I55" s="71"/>
      <c r="J55" s="19"/>
      <c r="K55" s="71"/>
      <c r="L55" s="63"/>
    </row>
    <row r="56" spans="3:17" ht="15" customHeight="1" x14ac:dyDescent="0.2">
      <c r="C56" s="278"/>
      <c r="D56" s="279"/>
      <c r="E56" s="279"/>
      <c r="F56" s="19" t="s">
        <v>98</v>
      </c>
      <c r="G56" s="261"/>
      <c r="H56" s="261"/>
      <c r="I56" s="43" t="s">
        <v>99</v>
      </c>
      <c r="J56" s="261"/>
      <c r="K56" s="261"/>
      <c r="L56" s="63"/>
    </row>
    <row r="57" spans="3:17" ht="5.25" customHeight="1" x14ac:dyDescent="0.2">
      <c r="C57" s="89"/>
      <c r="D57" s="65"/>
      <c r="E57" s="65"/>
      <c r="F57" s="65"/>
      <c r="G57" s="65"/>
      <c r="H57" s="65"/>
      <c r="I57" s="65"/>
      <c r="J57" s="65"/>
      <c r="K57" s="65"/>
      <c r="L57" s="66"/>
    </row>
    <row r="58" spans="3:17" ht="5.0999999999999996" customHeight="1" x14ac:dyDescent="0.2">
      <c r="C58" s="74"/>
    </row>
    <row r="59" spans="3:17" ht="18.95" customHeight="1" x14ac:dyDescent="0.2">
      <c r="C59" s="267" t="s">
        <v>171</v>
      </c>
      <c r="D59" s="268"/>
      <c r="E59" s="268"/>
      <c r="F59" s="268"/>
      <c r="G59" s="268"/>
      <c r="H59" s="268"/>
      <c r="I59" s="268"/>
      <c r="J59" s="268"/>
      <c r="K59" s="268"/>
      <c r="L59" s="269"/>
    </row>
    <row r="60" spans="3:17" ht="18.95" customHeight="1" x14ac:dyDescent="0.2">
      <c r="C60" s="270"/>
      <c r="D60" s="271"/>
      <c r="E60" s="271"/>
      <c r="F60" s="271"/>
      <c r="G60" s="271"/>
      <c r="H60" s="271"/>
      <c r="I60" s="271"/>
      <c r="J60" s="271"/>
      <c r="K60" s="271"/>
      <c r="L60" s="272"/>
    </row>
    <row r="61" spans="3:17" ht="18.95" customHeight="1" x14ac:dyDescent="0.2">
      <c r="C61" s="270"/>
      <c r="D61" s="271"/>
      <c r="E61" s="271"/>
      <c r="F61" s="271"/>
      <c r="G61" s="271"/>
      <c r="H61" s="271"/>
      <c r="I61" s="271"/>
      <c r="J61" s="271"/>
      <c r="K61" s="271"/>
      <c r="L61" s="272"/>
    </row>
    <row r="62" spans="3:17" ht="18.95" customHeight="1" x14ac:dyDescent="0.2">
      <c r="C62" s="270"/>
      <c r="D62" s="271"/>
      <c r="E62" s="271"/>
      <c r="F62" s="271"/>
      <c r="G62" s="271"/>
      <c r="H62" s="271"/>
      <c r="I62" s="271"/>
      <c r="J62" s="271"/>
      <c r="K62" s="271"/>
      <c r="L62" s="272"/>
    </row>
    <row r="63" spans="3:17" ht="27.95" customHeight="1" x14ac:dyDescent="0.2">
      <c r="C63" s="270"/>
      <c r="D63" s="271"/>
      <c r="E63" s="271"/>
      <c r="F63" s="271"/>
      <c r="G63" s="271"/>
      <c r="H63" s="271"/>
      <c r="I63" s="271"/>
      <c r="J63" s="271"/>
      <c r="K63" s="271"/>
      <c r="L63" s="272"/>
    </row>
    <row r="64" spans="3:17" ht="5.0999999999999996" customHeight="1" x14ac:dyDescent="0.2">
      <c r="C64" s="88"/>
      <c r="D64" s="88"/>
      <c r="E64" s="88"/>
      <c r="F64" s="88"/>
      <c r="G64" s="88"/>
      <c r="H64" s="88"/>
      <c r="I64" s="88"/>
      <c r="J64" s="88"/>
      <c r="K64" s="88"/>
      <c r="L64" s="88"/>
    </row>
    <row r="65" spans="3:12" ht="5.25" customHeight="1" x14ac:dyDescent="0.2">
      <c r="C65" s="61"/>
      <c r="D65" s="9"/>
      <c r="E65" s="9"/>
      <c r="F65" s="9"/>
      <c r="G65" s="9"/>
      <c r="H65" s="9"/>
      <c r="I65" s="9"/>
      <c r="J65" s="9"/>
      <c r="K65" s="9"/>
      <c r="L65" s="62"/>
    </row>
    <row r="66" spans="3:12" ht="12.75" customHeight="1" x14ac:dyDescent="0.2">
      <c r="C66" s="207" t="s">
        <v>154</v>
      </c>
      <c r="D66" s="208"/>
      <c r="E66" s="208"/>
      <c r="F66" s="208"/>
      <c r="G66" s="208"/>
      <c r="H66" s="208"/>
      <c r="I66" s="208"/>
      <c r="J66" s="208"/>
      <c r="K66" s="208"/>
      <c r="L66" s="209"/>
    </row>
    <row r="67" spans="3:12" x14ac:dyDescent="0.2">
      <c r="C67" s="207"/>
      <c r="D67" s="208"/>
      <c r="E67" s="208"/>
      <c r="F67" s="208"/>
      <c r="G67" s="208"/>
      <c r="H67" s="208"/>
      <c r="I67" s="208"/>
      <c r="J67" s="208"/>
      <c r="K67" s="208"/>
      <c r="L67" s="209"/>
    </row>
    <row r="68" spans="3:12" ht="5.25" customHeight="1" x14ac:dyDescent="0.2">
      <c r="C68" s="64"/>
      <c r="D68" s="65"/>
      <c r="E68" s="65"/>
      <c r="F68" s="65"/>
      <c r="G68" s="65"/>
      <c r="H68" s="65"/>
      <c r="I68" s="65"/>
      <c r="J68" s="65"/>
      <c r="K68" s="65"/>
      <c r="L68" s="66"/>
    </row>
    <row r="70" spans="3:12" x14ac:dyDescent="0.2">
      <c r="C70" s="237"/>
      <c r="D70" s="237"/>
      <c r="E70" s="237"/>
      <c r="F70" s="237"/>
      <c r="H70" s="72"/>
      <c r="J70" s="237"/>
      <c r="K70" s="237"/>
      <c r="L70" s="237"/>
    </row>
    <row r="71" spans="3:12" x14ac:dyDescent="0.2">
      <c r="C71" s="183" t="s">
        <v>16</v>
      </c>
      <c r="D71" s="183"/>
      <c r="E71" s="183"/>
      <c r="F71" s="183"/>
      <c r="H71" s="43" t="s">
        <v>0</v>
      </c>
      <c r="J71" s="200" t="s">
        <v>240</v>
      </c>
      <c r="K71" s="200"/>
      <c r="L71" s="200"/>
    </row>
    <row r="72" spans="3:12" ht="8.25" customHeight="1" x14ac:dyDescent="0.2"/>
    <row r="73" spans="3:12" x14ac:dyDescent="0.2">
      <c r="C73" s="27" t="s">
        <v>180</v>
      </c>
    </row>
    <row r="74" spans="3:12" ht="15" customHeight="1" x14ac:dyDescent="0.2">
      <c r="C74" s="257"/>
      <c r="D74" s="257"/>
      <c r="E74" s="257"/>
      <c r="F74" s="257"/>
      <c r="G74" s="257"/>
      <c r="H74" s="257"/>
      <c r="I74" s="257"/>
      <c r="J74" s="257"/>
      <c r="K74" s="257"/>
      <c r="L74" s="257"/>
    </row>
    <row r="75" spans="3:12" ht="11.25" customHeight="1" x14ac:dyDescent="0.2">
      <c r="C75" s="103"/>
      <c r="D75" s="103"/>
      <c r="E75" s="103"/>
      <c r="F75" s="276" t="e">
        <f>VLOOKUP(' område'!D1,' område'!A4:H22,4,FALSE)</f>
        <v>#N/A</v>
      </c>
      <c r="G75" s="276"/>
      <c r="H75" s="276"/>
      <c r="I75" s="276"/>
      <c r="J75" s="103"/>
      <c r="K75" s="103"/>
      <c r="L75" s="103"/>
    </row>
    <row r="76" spans="3:12" ht="15" customHeight="1" x14ac:dyDescent="0.2">
      <c r="C76" s="102"/>
      <c r="D76" s="102"/>
      <c r="E76" s="102"/>
      <c r="F76" s="102"/>
      <c r="G76" s="102"/>
      <c r="H76" s="102"/>
      <c r="I76" s="102"/>
      <c r="J76" s="102"/>
      <c r="K76" s="102"/>
      <c r="L76" s="102"/>
    </row>
  </sheetData>
  <sheetProtection algorithmName="SHA-512" hashValue="UIziMMHsTP+xFWAxGqWpco4OtHvPmedOOil8tMNk4pvDNoVCZo0BlJMFYroMrcRsIBawXZ/fp/Lq4JJi0k5CDA==" saltValue="adJPaJ3Bu86GDTakn0ChCw==" spinCount="100000" sheet="1" selectLockedCells="1"/>
  <mergeCells count="39">
    <mergeCell ref="F75:I75"/>
    <mergeCell ref="C71:F71"/>
    <mergeCell ref="J71:L71"/>
    <mergeCell ref="I40:K46"/>
    <mergeCell ref="C54:E56"/>
    <mergeCell ref="C52:F52"/>
    <mergeCell ref="C59:L63"/>
    <mergeCell ref="C70:F70"/>
    <mergeCell ref="J70:L70"/>
    <mergeCell ref="G56:H56"/>
    <mergeCell ref="P20:S26"/>
    <mergeCell ref="P50:Q52"/>
    <mergeCell ref="H50:I50"/>
    <mergeCell ref="H52:I52"/>
    <mergeCell ref="G22:J22"/>
    <mergeCell ref="C48:L48"/>
    <mergeCell ref="C42:F42"/>
    <mergeCell ref="C44:F44"/>
    <mergeCell ref="C46:F46"/>
    <mergeCell ref="C50:F50"/>
    <mergeCell ref="C31:L36"/>
    <mergeCell ref="G24:J24"/>
    <mergeCell ref="C24:F24"/>
    <mergeCell ref="C14:L17"/>
    <mergeCell ref="C74:L74"/>
    <mergeCell ref="C40:F40"/>
    <mergeCell ref="C12:L12"/>
    <mergeCell ref="C66:L67"/>
    <mergeCell ref="C26:F26"/>
    <mergeCell ref="G26:J26"/>
    <mergeCell ref="C28:F28"/>
    <mergeCell ref="G28:J28"/>
    <mergeCell ref="C38:L38"/>
    <mergeCell ref="C20:F20"/>
    <mergeCell ref="G20:J20"/>
    <mergeCell ref="C22:F22"/>
    <mergeCell ref="J54:K54"/>
    <mergeCell ref="J56:K56"/>
    <mergeCell ref="G54:H54"/>
  </mergeCells>
  <dataValidations count="3">
    <dataValidation showDropDown="1" showInputMessage="1" showErrorMessage="1" sqref="K24:K25 G24:G25" xr:uid="{00000000-0002-0000-0400-000000000000}"/>
    <dataValidation type="list" allowBlank="1" showInputMessage="1" showErrorMessage="1" sqref="G23 G21" xr:uid="{00000000-0002-0000-0400-000001000000}">
      <formula1>#REF!</formula1>
    </dataValidation>
    <dataValidation type="decimal" operator="lessThanOrEqual" allowBlank="1" showInputMessage="1" showErrorMessage="1" sqref="G52" xr:uid="{00000000-0002-0000-0400-000002000000}">
      <formula1>G50</formula1>
    </dataValidation>
  </dataValidations>
  <pageMargins left="0.19685039370078741" right="0.19685039370078741" top="0.19685039370078741" bottom="0" header="0" footer="0"/>
  <pageSetup paperSize="9" orientation="portrait" r:id="rId1"/>
  <headerFooter alignWithMargins="0">
    <oddFooter>&amp;R&amp;6september 2023</oddFooter>
  </headerFooter>
  <ignoredErrors>
    <ignoredError sqref="G50" unlockedFormula="1"/>
    <ignoredError sqref="K50 K52" evalError="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3000000}">
          <x14:formula1>
            <xm:f>' område'!$D$24:$D$88</xm:f>
          </x14:formula1>
          <xm:sqref>G22:J22</xm:sqref>
        </x14:dataValidation>
        <x14:dataValidation type="list" allowBlank="1" showInputMessage="1" showErrorMessage="1" xr:uid="{00000000-0002-0000-0400-000004000000}">
          <x14:formula1>
            <xm:f>' område'!$A$3:$A$22</xm:f>
          </x14:formula1>
          <xm:sqref>G20:J20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77A88-C86E-4DA6-95E9-0649C0496359}">
  <sheetPr>
    <tabColor theme="9"/>
  </sheetPr>
  <dimension ref="A8:S76"/>
  <sheetViews>
    <sheetView showGridLines="0" showRowColHeaders="0" workbookViewId="0">
      <selection activeCell="G20" sqref="G20:J20"/>
    </sheetView>
  </sheetViews>
  <sheetFormatPr defaultColWidth="9.140625" defaultRowHeight="12.75" x14ac:dyDescent="0.2"/>
  <cols>
    <col min="1" max="1" width="0.85546875" style="1" customWidth="1"/>
    <col min="2" max="2" width="3.140625" style="1" customWidth="1"/>
    <col min="3" max="3" width="4" style="1" customWidth="1"/>
    <col min="4" max="4" width="9.140625" style="1"/>
    <col min="5" max="5" width="11" style="1" customWidth="1"/>
    <col min="6" max="6" width="9" style="1" bestFit="1" customWidth="1"/>
    <col min="7" max="7" width="8.42578125" style="1" customWidth="1"/>
    <col min="8" max="8" width="11.5703125" style="1" bestFit="1" customWidth="1"/>
    <col min="9" max="9" width="10.42578125" style="1" customWidth="1"/>
    <col min="10" max="10" width="14.28515625" style="1" customWidth="1"/>
    <col min="11" max="11" width="7.5703125" style="1" bestFit="1" customWidth="1"/>
    <col min="12" max="12" width="11.85546875" style="1" customWidth="1"/>
    <col min="13" max="13" width="2.28515625" style="1" hidden="1" customWidth="1"/>
    <col min="14" max="15" width="9.140625" style="1" hidden="1" customWidth="1"/>
    <col min="16" max="16384" width="9.140625" style="1"/>
  </cols>
  <sheetData>
    <row r="8" spans="1:12" ht="15" x14ac:dyDescent="0.2">
      <c r="A8" s="20"/>
    </row>
    <row r="11" spans="1:12" ht="5.25" customHeight="1" x14ac:dyDescent="0.2"/>
    <row r="12" spans="1:12" ht="14.25" x14ac:dyDescent="0.2">
      <c r="C12" s="260" t="s">
        <v>153</v>
      </c>
      <c r="D12" s="260"/>
      <c r="E12" s="260"/>
      <c r="F12" s="260"/>
      <c r="G12" s="260"/>
      <c r="H12" s="260"/>
      <c r="I12" s="260"/>
      <c r="J12" s="260"/>
      <c r="K12" s="260"/>
      <c r="L12" s="260"/>
    </row>
    <row r="13" spans="1:12" ht="6.75" customHeight="1" x14ac:dyDescent="0.2"/>
    <row r="14" spans="1:12" x14ac:dyDescent="0.2">
      <c r="C14" s="256" t="s">
        <v>152</v>
      </c>
      <c r="D14" s="256"/>
      <c r="E14" s="256"/>
      <c r="F14" s="256"/>
      <c r="G14" s="256"/>
      <c r="H14" s="256"/>
      <c r="I14" s="256"/>
      <c r="J14" s="256"/>
      <c r="K14" s="256"/>
      <c r="L14" s="256"/>
    </row>
    <row r="15" spans="1:12" x14ac:dyDescent="0.2">
      <c r="C15" s="256"/>
      <c r="D15" s="256"/>
      <c r="E15" s="256"/>
      <c r="F15" s="256"/>
      <c r="G15" s="256"/>
      <c r="H15" s="256"/>
      <c r="I15" s="256"/>
      <c r="J15" s="256"/>
      <c r="K15" s="256"/>
      <c r="L15" s="256"/>
    </row>
    <row r="16" spans="1:12" x14ac:dyDescent="0.2">
      <c r="C16" s="256"/>
      <c r="D16" s="256"/>
      <c r="E16" s="256"/>
      <c r="F16" s="256"/>
      <c r="G16" s="256"/>
      <c r="H16" s="256"/>
      <c r="I16" s="256"/>
      <c r="J16" s="256"/>
      <c r="K16" s="256"/>
      <c r="L16" s="256"/>
    </row>
    <row r="17" spans="3:19" ht="7.5" customHeight="1" x14ac:dyDescent="0.2">
      <c r="C17" s="256"/>
      <c r="D17" s="256"/>
      <c r="E17" s="256"/>
      <c r="F17" s="256"/>
      <c r="G17" s="256"/>
      <c r="H17" s="256"/>
      <c r="I17" s="256"/>
      <c r="J17" s="256"/>
      <c r="K17" s="256"/>
      <c r="L17" s="256"/>
    </row>
    <row r="18" spans="3:19" ht="5.25" customHeight="1" x14ac:dyDescent="0.2">
      <c r="C18" s="60"/>
    </row>
    <row r="19" spans="3:19" ht="5.0999999999999996" customHeight="1" x14ac:dyDescent="0.2">
      <c r="C19" s="61"/>
      <c r="D19" s="9"/>
      <c r="E19" s="8"/>
      <c r="F19" s="9"/>
      <c r="G19" s="9"/>
      <c r="H19" s="9"/>
      <c r="I19" s="9"/>
      <c r="J19" s="9"/>
      <c r="K19" s="9"/>
      <c r="L19" s="62"/>
    </row>
    <row r="20" spans="3:19" ht="20.100000000000001" customHeight="1" x14ac:dyDescent="0.2">
      <c r="C20" s="194" t="s">
        <v>3</v>
      </c>
      <c r="D20" s="195"/>
      <c r="E20" s="195"/>
      <c r="F20" s="195"/>
      <c r="G20" s="192"/>
      <c r="H20" s="192"/>
      <c r="I20" s="192"/>
      <c r="J20" s="192"/>
      <c r="K20" s="28"/>
      <c r="L20" s="63"/>
      <c r="P20" s="280" t="s">
        <v>187</v>
      </c>
      <c r="Q20" s="280"/>
      <c r="R20" s="280"/>
      <c r="S20" s="280"/>
    </row>
    <row r="21" spans="3:19" ht="2.4500000000000002" customHeight="1" x14ac:dyDescent="0.2">
      <c r="C21" s="24"/>
      <c r="D21" s="22"/>
      <c r="E21" s="22"/>
      <c r="F21" s="22"/>
      <c r="G21" s="23"/>
      <c r="H21" s="23"/>
      <c r="I21" s="23"/>
      <c r="J21" s="23"/>
      <c r="K21" s="28"/>
      <c r="L21" s="63"/>
      <c r="P21" s="280"/>
      <c r="Q21" s="280"/>
      <c r="R21" s="280"/>
      <c r="S21" s="280"/>
    </row>
    <row r="22" spans="3:19" ht="20.100000000000001" customHeight="1" x14ac:dyDescent="0.2">
      <c r="C22" s="194" t="s">
        <v>95</v>
      </c>
      <c r="D22" s="195"/>
      <c r="E22" s="195"/>
      <c r="F22" s="195"/>
      <c r="G22" s="192"/>
      <c r="H22" s="192"/>
      <c r="I22" s="192"/>
      <c r="J22" s="192"/>
      <c r="K22" s="29"/>
      <c r="L22" s="63"/>
      <c r="P22" s="280"/>
      <c r="Q22" s="280"/>
      <c r="R22" s="280"/>
      <c r="S22" s="280"/>
    </row>
    <row r="23" spans="3:19" ht="2.4500000000000002" customHeight="1" x14ac:dyDescent="0.2">
      <c r="C23" s="24"/>
      <c r="D23" s="22"/>
      <c r="E23" s="22"/>
      <c r="F23" s="22"/>
      <c r="G23" s="23"/>
      <c r="H23" s="23"/>
      <c r="I23" s="23"/>
      <c r="J23" s="23"/>
      <c r="K23" s="29"/>
      <c r="L23" s="63"/>
      <c r="P23" s="280"/>
      <c r="Q23" s="280"/>
      <c r="R23" s="280"/>
      <c r="S23" s="280"/>
    </row>
    <row r="24" spans="3:19" ht="20.100000000000001" customHeight="1" x14ac:dyDescent="0.2">
      <c r="C24" s="194" t="s">
        <v>4</v>
      </c>
      <c r="D24" s="195"/>
      <c r="E24" s="195"/>
      <c r="F24" s="195"/>
      <c r="G24" s="192"/>
      <c r="H24" s="192"/>
      <c r="I24" s="192"/>
      <c r="J24" s="192"/>
      <c r="K24" s="28"/>
      <c r="L24" s="63"/>
      <c r="P24" s="280"/>
      <c r="Q24" s="280"/>
      <c r="R24" s="280"/>
      <c r="S24" s="280"/>
    </row>
    <row r="25" spans="3:19" ht="2.4500000000000002" customHeight="1" x14ac:dyDescent="0.2">
      <c r="C25" s="24"/>
      <c r="D25" s="22"/>
      <c r="E25" s="22"/>
      <c r="F25" s="22"/>
      <c r="G25" s="23"/>
      <c r="H25" s="23"/>
      <c r="I25" s="23"/>
      <c r="J25" s="23"/>
      <c r="K25" s="28"/>
      <c r="L25" s="63"/>
      <c r="P25" s="280"/>
      <c r="Q25" s="280"/>
      <c r="R25" s="280"/>
      <c r="S25" s="280"/>
    </row>
    <row r="26" spans="3:19" ht="20.100000000000001" customHeight="1" x14ac:dyDescent="0.2">
      <c r="C26" s="194" t="s">
        <v>17</v>
      </c>
      <c r="D26" s="195"/>
      <c r="E26" s="195"/>
      <c r="F26" s="195"/>
      <c r="G26" s="192"/>
      <c r="H26" s="192"/>
      <c r="I26" s="192"/>
      <c r="J26" s="192"/>
      <c r="K26" s="28"/>
      <c r="L26" s="63"/>
      <c r="P26" s="280"/>
      <c r="Q26" s="280"/>
      <c r="R26" s="280"/>
      <c r="S26" s="280"/>
    </row>
    <row r="27" spans="3:19" ht="2.4500000000000002" customHeight="1" x14ac:dyDescent="0.2">
      <c r="C27" s="24"/>
      <c r="D27" s="22"/>
      <c r="E27" s="22"/>
      <c r="F27" s="22"/>
      <c r="G27" s="23"/>
      <c r="H27" s="23"/>
      <c r="I27" s="23"/>
      <c r="J27" s="23"/>
      <c r="K27" s="28"/>
      <c r="L27" s="63"/>
    </row>
    <row r="28" spans="3:19" ht="20.100000000000001" customHeight="1" x14ac:dyDescent="0.2">
      <c r="C28" s="194" t="s">
        <v>96</v>
      </c>
      <c r="D28" s="195"/>
      <c r="E28" s="195"/>
      <c r="F28" s="195"/>
      <c r="G28" s="193"/>
      <c r="H28" s="193"/>
      <c r="I28" s="193"/>
      <c r="J28" s="193"/>
      <c r="K28" s="30"/>
      <c r="L28" s="63"/>
    </row>
    <row r="29" spans="3:19" ht="5.0999999999999996" customHeight="1" x14ac:dyDescent="0.2">
      <c r="C29" s="64"/>
      <c r="D29" s="65"/>
      <c r="E29" s="65"/>
      <c r="F29" s="65"/>
      <c r="G29" s="65"/>
      <c r="H29" s="65"/>
      <c r="I29" s="65"/>
      <c r="J29" s="65"/>
      <c r="K29" s="65"/>
      <c r="L29" s="66"/>
    </row>
    <row r="30" spans="3:19" ht="6.95" customHeight="1" x14ac:dyDescent="0.2"/>
    <row r="31" spans="3:19" ht="15" customHeight="1" x14ac:dyDescent="0.2">
      <c r="C31" s="267" t="s">
        <v>172</v>
      </c>
      <c r="D31" s="268"/>
      <c r="E31" s="268"/>
      <c r="F31" s="268"/>
      <c r="G31" s="268"/>
      <c r="H31" s="268"/>
      <c r="I31" s="268"/>
      <c r="J31" s="268"/>
      <c r="K31" s="268"/>
      <c r="L31" s="269"/>
    </row>
    <row r="32" spans="3:19" ht="15" customHeight="1" x14ac:dyDescent="0.2">
      <c r="C32" s="270"/>
      <c r="D32" s="271"/>
      <c r="E32" s="271"/>
      <c r="F32" s="271"/>
      <c r="G32" s="271"/>
      <c r="H32" s="271"/>
      <c r="I32" s="271"/>
      <c r="J32" s="271"/>
      <c r="K32" s="271"/>
      <c r="L32" s="272"/>
    </row>
    <row r="33" spans="3:15" ht="15" customHeight="1" x14ac:dyDescent="0.2">
      <c r="C33" s="270"/>
      <c r="D33" s="271"/>
      <c r="E33" s="271"/>
      <c r="F33" s="271"/>
      <c r="G33" s="271"/>
      <c r="H33" s="271"/>
      <c r="I33" s="271"/>
      <c r="J33" s="271"/>
      <c r="K33" s="271"/>
      <c r="L33" s="272"/>
    </row>
    <row r="34" spans="3:15" ht="15" customHeight="1" x14ac:dyDescent="0.2">
      <c r="C34" s="270"/>
      <c r="D34" s="271"/>
      <c r="E34" s="271"/>
      <c r="F34" s="271"/>
      <c r="G34" s="271"/>
      <c r="H34" s="271"/>
      <c r="I34" s="271"/>
      <c r="J34" s="271"/>
      <c r="K34" s="271"/>
      <c r="L34" s="272"/>
    </row>
    <row r="35" spans="3:15" ht="15" customHeight="1" x14ac:dyDescent="0.2">
      <c r="C35" s="270"/>
      <c r="D35" s="271"/>
      <c r="E35" s="271"/>
      <c r="F35" s="271"/>
      <c r="G35" s="271"/>
      <c r="H35" s="271"/>
      <c r="I35" s="271"/>
      <c r="J35" s="271"/>
      <c r="K35" s="271"/>
      <c r="L35" s="272"/>
    </row>
    <row r="36" spans="3:15" ht="2.4500000000000002" customHeight="1" x14ac:dyDescent="0.2">
      <c r="C36" s="273"/>
      <c r="D36" s="274"/>
      <c r="E36" s="274"/>
      <c r="F36" s="274"/>
      <c r="G36" s="274"/>
      <c r="H36" s="274"/>
      <c r="I36" s="274"/>
      <c r="J36" s="274"/>
      <c r="K36" s="274"/>
      <c r="L36" s="275"/>
    </row>
    <row r="37" spans="3:15" ht="6.95" customHeight="1" x14ac:dyDescent="0.2"/>
    <row r="38" spans="3:15" ht="15" customHeight="1" x14ac:dyDescent="0.2">
      <c r="C38" s="196" t="s">
        <v>160</v>
      </c>
      <c r="D38" s="197"/>
      <c r="E38" s="197"/>
      <c r="F38" s="197"/>
      <c r="G38" s="197"/>
      <c r="H38" s="197"/>
      <c r="I38" s="197"/>
      <c r="J38" s="197"/>
      <c r="K38" s="197"/>
      <c r="L38" s="198"/>
    </row>
    <row r="39" spans="3:15" ht="5.25" customHeight="1" x14ac:dyDescent="0.2">
      <c r="C39" s="17"/>
      <c r="D39" s="5"/>
      <c r="E39" s="5"/>
      <c r="F39" s="5"/>
      <c r="G39" s="5"/>
      <c r="H39" s="5"/>
      <c r="I39" s="5"/>
      <c r="J39" s="5"/>
      <c r="K39" s="5"/>
      <c r="L39" s="18"/>
    </row>
    <row r="40" spans="3:15" ht="15" customHeight="1" x14ac:dyDescent="0.2">
      <c r="C40" s="258" t="s">
        <v>159</v>
      </c>
      <c r="D40" s="259"/>
      <c r="E40" s="259"/>
      <c r="F40" s="259"/>
      <c r="G40" s="98"/>
      <c r="H40" s="85" t="s">
        <v>149</v>
      </c>
      <c r="I40" s="277" t="s">
        <v>178</v>
      </c>
      <c r="J40" s="277"/>
      <c r="K40" s="277"/>
      <c r="L40" s="87"/>
    </row>
    <row r="41" spans="3:15" ht="2.4500000000000002" customHeight="1" x14ac:dyDescent="0.2">
      <c r="C41" s="24"/>
      <c r="D41" s="22"/>
      <c r="E41" s="22"/>
      <c r="F41" s="22"/>
      <c r="G41" s="23"/>
      <c r="H41" s="23"/>
      <c r="I41" s="277"/>
      <c r="J41" s="277"/>
      <c r="K41" s="277"/>
      <c r="L41" s="63"/>
    </row>
    <row r="42" spans="3:15" ht="15" customHeight="1" x14ac:dyDescent="0.2">
      <c r="C42" s="258"/>
      <c r="D42" s="259"/>
      <c r="E42" s="259"/>
      <c r="F42" s="259"/>
      <c r="G42" s="140"/>
      <c r="H42" s="86"/>
      <c r="I42" s="277"/>
      <c r="J42" s="277"/>
      <c r="K42" s="277"/>
      <c r="L42" s="87"/>
    </row>
    <row r="43" spans="3:15" ht="2.4500000000000002" customHeight="1" x14ac:dyDescent="0.2">
      <c r="C43" s="24"/>
      <c r="D43" s="22"/>
      <c r="E43" s="22"/>
      <c r="F43" s="22"/>
      <c r="G43" s="23"/>
      <c r="H43" s="23"/>
      <c r="I43" s="277"/>
      <c r="J43" s="277"/>
      <c r="K43" s="277"/>
      <c r="L43" s="63"/>
    </row>
    <row r="44" spans="3:15" ht="15" customHeight="1" x14ac:dyDescent="0.2">
      <c r="C44" s="258" t="s">
        <v>293</v>
      </c>
      <c r="D44" s="259"/>
      <c r="E44" s="259"/>
      <c r="F44" s="259"/>
      <c r="G44" s="99"/>
      <c r="H44" s="86"/>
      <c r="I44" s="277"/>
      <c r="J44" s="277"/>
      <c r="K44" s="277"/>
      <c r="L44" s="87"/>
    </row>
    <row r="45" spans="3:15" ht="2.4500000000000002" customHeight="1" x14ac:dyDescent="0.2">
      <c r="C45" s="17"/>
      <c r="D45" s="5"/>
      <c r="E45" s="5"/>
      <c r="F45" s="5"/>
      <c r="G45" s="5"/>
      <c r="H45" s="5"/>
      <c r="I45" s="277"/>
      <c r="J45" s="277"/>
      <c r="K45" s="277"/>
      <c r="L45" s="87"/>
    </row>
    <row r="46" spans="3:15" ht="15" customHeight="1" x14ac:dyDescent="0.2">
      <c r="C46" s="258" t="s">
        <v>155</v>
      </c>
      <c r="D46" s="259"/>
      <c r="E46" s="259"/>
      <c r="F46" s="259"/>
      <c r="G46" s="97">
        <f>O46-G44</f>
        <v>25</v>
      </c>
      <c r="H46" s="85" t="s">
        <v>294</v>
      </c>
      <c r="I46" s="277"/>
      <c r="J46" s="277"/>
      <c r="K46" s="277"/>
      <c r="L46" s="87"/>
      <c r="O46" s="1">
        <f>25</f>
        <v>25</v>
      </c>
    </row>
    <row r="47" spans="3:15" ht="5.25" customHeight="1" x14ac:dyDescent="0.2">
      <c r="C47" s="17"/>
      <c r="D47" s="5"/>
      <c r="E47" s="5"/>
      <c r="F47" s="5"/>
      <c r="G47" s="5"/>
      <c r="H47" s="5"/>
      <c r="I47" s="86"/>
      <c r="J47" s="86"/>
      <c r="K47" s="86"/>
      <c r="L47" s="87"/>
    </row>
    <row r="48" spans="3:15" ht="15" customHeight="1" x14ac:dyDescent="0.2">
      <c r="C48" s="196" t="s">
        <v>148</v>
      </c>
      <c r="D48" s="197"/>
      <c r="E48" s="197"/>
      <c r="F48" s="197"/>
      <c r="G48" s="197"/>
      <c r="H48" s="197"/>
      <c r="I48" s="197"/>
      <c r="J48" s="197"/>
      <c r="K48" s="197"/>
      <c r="L48" s="198"/>
    </row>
    <row r="49" spans="3:17" ht="5.25" customHeight="1" x14ac:dyDescent="0.2">
      <c r="C49" s="17"/>
      <c r="D49" s="5"/>
      <c r="E49" s="5"/>
      <c r="F49" s="5"/>
      <c r="G49" s="5"/>
      <c r="H49" s="5"/>
      <c r="I49" s="86"/>
      <c r="J49" s="86"/>
      <c r="K49" s="86"/>
      <c r="L49" s="87"/>
    </row>
    <row r="50" spans="3:17" ht="15" customHeight="1" x14ac:dyDescent="0.2">
      <c r="C50" s="265" t="s">
        <v>169</v>
      </c>
      <c r="D50" s="266"/>
      <c r="E50" s="266"/>
      <c r="F50" s="266"/>
      <c r="G50" s="100">
        <f>IF(O50&gt;N50,N50,O50)</f>
        <v>15</v>
      </c>
      <c r="H50" s="264" t="s">
        <v>295</v>
      </c>
      <c r="I50" s="264"/>
      <c r="J50" s="90" t="s">
        <v>174</v>
      </c>
      <c r="K50" s="92">
        <f>G50*($G$40/5)</f>
        <v>0</v>
      </c>
      <c r="L50" s="95" t="s">
        <v>296</v>
      </c>
      <c r="N50" s="1">
        <v>15</v>
      </c>
      <c r="O50" s="94">
        <f>G46</f>
        <v>25</v>
      </c>
      <c r="P50" s="263" t="s">
        <v>175</v>
      </c>
      <c r="Q50" s="263"/>
    </row>
    <row r="51" spans="3:17" ht="5.25" customHeight="1" x14ac:dyDescent="0.2">
      <c r="C51" s="67"/>
      <c r="D51" s="19"/>
      <c r="E51" s="19"/>
      <c r="F51" s="19"/>
      <c r="G51" s="19"/>
      <c r="H51" s="19"/>
      <c r="I51" s="19"/>
      <c r="J51" s="19"/>
      <c r="K51" s="91"/>
      <c r="L51" s="63"/>
      <c r="P51" s="263"/>
      <c r="Q51" s="263"/>
    </row>
    <row r="52" spans="3:17" ht="15" x14ac:dyDescent="0.2">
      <c r="C52" s="265" t="s">
        <v>170</v>
      </c>
      <c r="D52" s="266"/>
      <c r="E52" s="266"/>
      <c r="F52" s="266"/>
      <c r="G52" s="101"/>
      <c r="H52" s="264" t="s">
        <v>297</v>
      </c>
      <c r="I52" s="264"/>
      <c r="J52" s="90" t="s">
        <v>174</v>
      </c>
      <c r="K52" s="92">
        <f>G52*($G$40/5)</f>
        <v>0</v>
      </c>
      <c r="L52" s="95" t="s">
        <v>296</v>
      </c>
      <c r="P52" s="263"/>
      <c r="Q52" s="263"/>
    </row>
    <row r="53" spans="3:17" ht="12.75" customHeight="1" x14ac:dyDescent="0.2">
      <c r="C53" s="68"/>
      <c r="D53" s="19"/>
      <c r="E53" s="19"/>
      <c r="F53" s="19"/>
      <c r="G53" s="19"/>
      <c r="H53" s="19"/>
      <c r="I53" s="19"/>
      <c r="J53" s="19"/>
      <c r="K53" s="19"/>
      <c r="L53" s="63"/>
    </row>
    <row r="54" spans="3:17" ht="15" customHeight="1" x14ac:dyDescent="0.2">
      <c r="C54" s="278" t="s">
        <v>158</v>
      </c>
      <c r="D54" s="279"/>
      <c r="E54" s="279"/>
      <c r="F54" s="19" t="s">
        <v>98</v>
      </c>
      <c r="G54" s="261"/>
      <c r="H54" s="261"/>
      <c r="I54" s="43" t="s">
        <v>99</v>
      </c>
      <c r="J54" s="261"/>
      <c r="K54" s="261"/>
      <c r="L54" s="63"/>
    </row>
    <row r="55" spans="3:17" ht="2.4500000000000002" customHeight="1" x14ac:dyDescent="0.2">
      <c r="C55" s="278"/>
      <c r="D55" s="279"/>
      <c r="E55" s="279"/>
      <c r="F55" s="19"/>
      <c r="G55" s="19"/>
      <c r="H55" s="71"/>
      <c r="I55" s="71"/>
      <c r="J55" s="19"/>
      <c r="K55" s="71"/>
      <c r="L55" s="63"/>
    </row>
    <row r="56" spans="3:17" ht="15" customHeight="1" x14ac:dyDescent="0.2">
      <c r="C56" s="278"/>
      <c r="D56" s="279"/>
      <c r="E56" s="279"/>
      <c r="F56" s="19" t="s">
        <v>98</v>
      </c>
      <c r="G56" s="261"/>
      <c r="H56" s="261"/>
      <c r="I56" s="43" t="s">
        <v>99</v>
      </c>
      <c r="J56" s="261"/>
      <c r="K56" s="261"/>
      <c r="L56" s="63"/>
    </row>
    <row r="57" spans="3:17" ht="5.25" customHeight="1" x14ac:dyDescent="0.2">
      <c r="C57" s="89"/>
      <c r="D57" s="65"/>
      <c r="E57" s="65"/>
      <c r="F57" s="65"/>
      <c r="G57" s="65"/>
      <c r="H57" s="65"/>
      <c r="I57" s="65"/>
      <c r="J57" s="65"/>
      <c r="K57" s="65"/>
      <c r="L57" s="66"/>
    </row>
    <row r="58" spans="3:17" ht="5.0999999999999996" customHeight="1" x14ac:dyDescent="0.2">
      <c r="C58" s="74"/>
    </row>
    <row r="59" spans="3:17" ht="18.95" customHeight="1" x14ac:dyDescent="0.2">
      <c r="C59" s="267" t="s">
        <v>171</v>
      </c>
      <c r="D59" s="268"/>
      <c r="E59" s="268"/>
      <c r="F59" s="268"/>
      <c r="G59" s="268"/>
      <c r="H59" s="268"/>
      <c r="I59" s="268"/>
      <c r="J59" s="268"/>
      <c r="K59" s="268"/>
      <c r="L59" s="269"/>
    </row>
    <row r="60" spans="3:17" ht="18.95" customHeight="1" x14ac:dyDescent="0.2">
      <c r="C60" s="270"/>
      <c r="D60" s="271"/>
      <c r="E60" s="271"/>
      <c r="F60" s="271"/>
      <c r="G60" s="271"/>
      <c r="H60" s="271"/>
      <c r="I60" s="271"/>
      <c r="J60" s="271"/>
      <c r="K60" s="271"/>
      <c r="L60" s="272"/>
    </row>
    <row r="61" spans="3:17" ht="18.95" customHeight="1" x14ac:dyDescent="0.2">
      <c r="C61" s="270"/>
      <c r="D61" s="271"/>
      <c r="E61" s="271"/>
      <c r="F61" s="271"/>
      <c r="G61" s="271"/>
      <c r="H61" s="271"/>
      <c r="I61" s="271"/>
      <c r="J61" s="271"/>
      <c r="K61" s="271"/>
      <c r="L61" s="272"/>
    </row>
    <row r="62" spans="3:17" ht="18.95" customHeight="1" x14ac:dyDescent="0.2">
      <c r="C62" s="270"/>
      <c r="D62" s="271"/>
      <c r="E62" s="271"/>
      <c r="F62" s="271"/>
      <c r="G62" s="271"/>
      <c r="H62" s="271"/>
      <c r="I62" s="271"/>
      <c r="J62" s="271"/>
      <c r="K62" s="271"/>
      <c r="L62" s="272"/>
    </row>
    <row r="63" spans="3:17" ht="27.95" customHeight="1" x14ac:dyDescent="0.2">
      <c r="C63" s="270"/>
      <c r="D63" s="271"/>
      <c r="E63" s="271"/>
      <c r="F63" s="271"/>
      <c r="G63" s="271"/>
      <c r="H63" s="271"/>
      <c r="I63" s="271"/>
      <c r="J63" s="271"/>
      <c r="K63" s="271"/>
      <c r="L63" s="272"/>
    </row>
    <row r="64" spans="3:17" ht="5.0999999999999996" customHeight="1" x14ac:dyDescent="0.2">
      <c r="C64" s="88"/>
      <c r="D64" s="88"/>
      <c r="E64" s="88"/>
      <c r="F64" s="88"/>
      <c r="G64" s="88"/>
      <c r="H64" s="88"/>
      <c r="I64" s="88"/>
      <c r="J64" s="88"/>
      <c r="K64" s="88"/>
      <c r="L64" s="88"/>
    </row>
    <row r="65" spans="3:12" ht="5.25" customHeight="1" x14ac:dyDescent="0.2">
      <c r="C65" s="61"/>
      <c r="D65" s="9"/>
      <c r="E65" s="9"/>
      <c r="F65" s="9"/>
      <c r="G65" s="9"/>
      <c r="H65" s="9"/>
      <c r="I65" s="9"/>
      <c r="J65" s="9"/>
      <c r="K65" s="9"/>
      <c r="L65" s="62"/>
    </row>
    <row r="66" spans="3:12" ht="12.75" customHeight="1" x14ac:dyDescent="0.2">
      <c r="C66" s="207" t="s">
        <v>154</v>
      </c>
      <c r="D66" s="208"/>
      <c r="E66" s="208"/>
      <c r="F66" s="208"/>
      <c r="G66" s="208"/>
      <c r="H66" s="208"/>
      <c r="I66" s="208"/>
      <c r="J66" s="208"/>
      <c r="K66" s="208"/>
      <c r="L66" s="209"/>
    </row>
    <row r="67" spans="3:12" x14ac:dyDescent="0.2">
      <c r="C67" s="207"/>
      <c r="D67" s="208"/>
      <c r="E67" s="208"/>
      <c r="F67" s="208"/>
      <c r="G67" s="208"/>
      <c r="H67" s="208"/>
      <c r="I67" s="208"/>
      <c r="J67" s="208"/>
      <c r="K67" s="208"/>
      <c r="L67" s="209"/>
    </row>
    <row r="68" spans="3:12" ht="5.25" customHeight="1" x14ac:dyDescent="0.2">
      <c r="C68" s="64"/>
      <c r="D68" s="65"/>
      <c r="E68" s="65"/>
      <c r="F68" s="65"/>
      <c r="G68" s="65"/>
      <c r="H68" s="65"/>
      <c r="I68" s="65"/>
      <c r="J68" s="65"/>
      <c r="K68" s="65"/>
      <c r="L68" s="66"/>
    </row>
    <row r="70" spans="3:12" x14ac:dyDescent="0.2">
      <c r="C70" s="237"/>
      <c r="D70" s="237"/>
      <c r="E70" s="237"/>
      <c r="F70" s="237"/>
      <c r="H70" s="72"/>
      <c r="J70" s="237"/>
      <c r="K70" s="237"/>
      <c r="L70" s="237"/>
    </row>
    <row r="71" spans="3:12" x14ac:dyDescent="0.2">
      <c r="C71" s="183" t="s">
        <v>16</v>
      </c>
      <c r="D71" s="183"/>
      <c r="E71" s="183"/>
      <c r="F71" s="183"/>
      <c r="H71" s="43" t="s">
        <v>0</v>
      </c>
      <c r="J71" s="200" t="s">
        <v>240</v>
      </c>
      <c r="K71" s="200"/>
      <c r="L71" s="200"/>
    </row>
    <row r="72" spans="3:12" ht="8.25" customHeight="1" x14ac:dyDescent="0.2"/>
    <row r="73" spans="3:12" x14ac:dyDescent="0.2">
      <c r="C73" s="27"/>
    </row>
    <row r="74" spans="3:12" ht="15" customHeight="1" x14ac:dyDescent="0.2">
      <c r="C74" s="230" t="s">
        <v>188</v>
      </c>
      <c r="D74" s="230"/>
      <c r="E74" s="230"/>
      <c r="F74" s="230"/>
      <c r="G74" s="230"/>
      <c r="H74" s="230"/>
      <c r="I74" s="230"/>
      <c r="J74" s="230"/>
      <c r="K74" s="230"/>
      <c r="L74" s="230"/>
    </row>
    <row r="75" spans="3:12" ht="11.25" customHeight="1" x14ac:dyDescent="0.2">
      <c r="C75" s="103"/>
      <c r="D75" s="103"/>
      <c r="E75" s="103"/>
      <c r="F75" s="276" t="e">
        <f>VLOOKUP(' område'!E1,' område'!A4:H22,5,FALSE)</f>
        <v>#N/A</v>
      </c>
      <c r="G75" s="276"/>
      <c r="H75" s="276"/>
      <c r="I75" s="276"/>
      <c r="J75" s="103"/>
      <c r="K75" s="103"/>
      <c r="L75" s="103"/>
    </row>
    <row r="76" spans="3:12" ht="15" customHeight="1" x14ac:dyDescent="0.2">
      <c r="C76" s="102"/>
      <c r="D76" s="102"/>
      <c r="E76" s="102"/>
      <c r="F76" s="102"/>
      <c r="G76" s="102"/>
      <c r="H76" s="102"/>
      <c r="I76" s="102"/>
      <c r="J76" s="102"/>
      <c r="K76" s="102"/>
      <c r="L76" s="102"/>
    </row>
  </sheetData>
  <sheetProtection algorithmName="SHA-512" hashValue="nyLfHOdanjLGSVAK4QNjovu6tMVh0tKg+BWBPVKmwYQHoggjXAXrgLG5BLomeVZ4ibJTPXJSmlQydbhX/tHMjw==" saltValue="1+rb/tDBGw5EdiL4CPMjMg==" spinCount="100000" sheet="1" selectLockedCells="1"/>
  <mergeCells count="39">
    <mergeCell ref="F75:I75"/>
    <mergeCell ref="C66:L67"/>
    <mergeCell ref="C70:F70"/>
    <mergeCell ref="J70:L70"/>
    <mergeCell ref="C71:F71"/>
    <mergeCell ref="J71:L71"/>
    <mergeCell ref="C74:L74"/>
    <mergeCell ref="P50:Q52"/>
    <mergeCell ref="C52:F52"/>
    <mergeCell ref="H52:I52"/>
    <mergeCell ref="C54:E56"/>
    <mergeCell ref="G54:H54"/>
    <mergeCell ref="J54:K54"/>
    <mergeCell ref="G56:H56"/>
    <mergeCell ref="J56:K56"/>
    <mergeCell ref="C28:F28"/>
    <mergeCell ref="G28:J28"/>
    <mergeCell ref="C31:L36"/>
    <mergeCell ref="C38:L38"/>
    <mergeCell ref="C59:L63"/>
    <mergeCell ref="C48:L48"/>
    <mergeCell ref="C50:F50"/>
    <mergeCell ref="H50:I50"/>
    <mergeCell ref="C40:F40"/>
    <mergeCell ref="I40:K46"/>
    <mergeCell ref="C42:F42"/>
    <mergeCell ref="C44:F44"/>
    <mergeCell ref="C46:F46"/>
    <mergeCell ref="C12:L12"/>
    <mergeCell ref="C14:L17"/>
    <mergeCell ref="C20:F20"/>
    <mergeCell ref="G20:J20"/>
    <mergeCell ref="P20:S26"/>
    <mergeCell ref="C22:F22"/>
    <mergeCell ref="G22:J22"/>
    <mergeCell ref="C24:F24"/>
    <mergeCell ref="G24:J24"/>
    <mergeCell ref="C26:F26"/>
    <mergeCell ref="G26:J26"/>
  </mergeCells>
  <dataValidations count="3">
    <dataValidation type="decimal" operator="lessThanOrEqual" allowBlank="1" showInputMessage="1" showErrorMessage="1" sqref="G52" xr:uid="{4D99C3F6-B5B8-4B14-86FD-3622BFB2772F}">
      <formula1>G50</formula1>
    </dataValidation>
    <dataValidation type="list" allowBlank="1" showInputMessage="1" showErrorMessage="1" sqref="G23 G21" xr:uid="{F00A1AC6-9F7D-4246-B522-41643E1289B5}">
      <formula1>#REF!</formula1>
    </dataValidation>
    <dataValidation showDropDown="1" showInputMessage="1" showErrorMessage="1" sqref="K24:K25 G24:G25" xr:uid="{46A268FA-8534-45FB-B80A-56FF33F4EED7}"/>
  </dataValidations>
  <pageMargins left="0.19685039370078741" right="0.19685039370078741" top="0.19685039370078741" bottom="0" header="0" footer="0"/>
  <pageSetup paperSize="9" orientation="portrait" r:id="rId1"/>
  <headerFooter alignWithMargins="0">
    <oddFooter>&amp;R&amp;6september 2023</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539682E1-BF9A-472A-9D15-4B4EAF1BFCA7}">
          <x14:formula1>
            <xm:f>' område'!$E$24:$E$88</xm:f>
          </x14:formula1>
          <xm:sqref>G22:J22</xm:sqref>
        </x14:dataValidation>
        <x14:dataValidation type="list" allowBlank="1" showInputMessage="1" showErrorMessage="1" xr:uid="{1730DAA6-0AD0-4081-B375-8725D34E687C}">
          <x14:formula1>
            <xm:f>' område'!$A$3:$A$22</xm:f>
          </x14:formula1>
          <xm:sqref>G20:J20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8:M60"/>
  <sheetViews>
    <sheetView showGridLines="0" showRowColHeaders="0" zoomScaleNormal="100" workbookViewId="0">
      <selection activeCell="G18" sqref="G18:J18"/>
    </sheetView>
  </sheetViews>
  <sheetFormatPr defaultColWidth="9.140625" defaultRowHeight="12.75" x14ac:dyDescent="0.2"/>
  <cols>
    <col min="1" max="1" width="0.85546875" style="1" customWidth="1"/>
    <col min="2" max="2" width="1.42578125" style="1" customWidth="1"/>
    <col min="3" max="3" width="4" style="1" customWidth="1"/>
    <col min="4" max="4" width="9.140625" style="1"/>
    <col min="5" max="5" width="11" style="1" customWidth="1"/>
    <col min="6" max="6" width="5.28515625" style="1" customWidth="1"/>
    <col min="7" max="9" width="9.140625" style="1"/>
    <col min="10" max="10" width="16.28515625" style="1" customWidth="1"/>
    <col min="11" max="11" width="5.140625" style="1" customWidth="1"/>
    <col min="12" max="12" width="17.140625" style="1" customWidth="1"/>
    <col min="13" max="13" width="5.28515625" style="1" customWidth="1"/>
    <col min="14" max="14" width="9.140625" style="1" customWidth="1"/>
    <col min="15" max="16384" width="9.140625" style="1"/>
  </cols>
  <sheetData>
    <row r="8" spans="1:12" ht="15" x14ac:dyDescent="0.2">
      <c r="A8" s="20"/>
    </row>
    <row r="11" spans="1:12" ht="10.5" customHeight="1" x14ac:dyDescent="0.2"/>
    <row r="13" spans="1:12" ht="9.9499999999999993" customHeight="1" x14ac:dyDescent="0.2"/>
    <row r="14" spans="1:12" ht="15" x14ac:dyDescent="0.2">
      <c r="C14" s="25" t="s">
        <v>1</v>
      </c>
      <c r="D14" s="16"/>
      <c r="E14" s="16"/>
      <c r="F14" s="16"/>
      <c r="G14" s="16"/>
      <c r="H14" s="16"/>
      <c r="I14" s="16"/>
      <c r="J14" s="16"/>
      <c r="K14" s="16"/>
      <c r="L14" s="16"/>
    </row>
    <row r="15" spans="1:12" x14ac:dyDescent="0.2">
      <c r="C15" s="26" t="s">
        <v>442</v>
      </c>
      <c r="D15" s="16"/>
      <c r="E15" s="16"/>
      <c r="F15" s="16"/>
      <c r="G15" s="16"/>
      <c r="H15" s="16"/>
      <c r="I15" s="16"/>
      <c r="J15" s="16"/>
      <c r="K15" s="16"/>
      <c r="L15" s="16"/>
    </row>
    <row r="16" spans="1:12" ht="9" customHeight="1" x14ac:dyDescent="0.2">
      <c r="C16" s="60"/>
    </row>
    <row r="17" spans="3:12" ht="5.0999999999999996" customHeight="1" x14ac:dyDescent="0.2">
      <c r="C17" s="61"/>
      <c r="D17" s="9"/>
      <c r="E17" s="8"/>
      <c r="F17" s="9"/>
      <c r="G17" s="9"/>
      <c r="H17" s="9"/>
      <c r="I17" s="9"/>
      <c r="J17" s="9"/>
      <c r="K17" s="9"/>
      <c r="L17" s="62"/>
    </row>
    <row r="18" spans="3:12" ht="20.100000000000001" customHeight="1" x14ac:dyDescent="0.2">
      <c r="C18" s="194" t="s">
        <v>3</v>
      </c>
      <c r="D18" s="195"/>
      <c r="E18" s="195"/>
      <c r="F18" s="195"/>
      <c r="G18" s="192"/>
      <c r="H18" s="192"/>
      <c r="I18" s="192"/>
      <c r="J18" s="192"/>
      <c r="K18" s="28"/>
      <c r="L18" s="63"/>
    </row>
    <row r="19" spans="3:12" ht="2.4500000000000002" customHeight="1" x14ac:dyDescent="0.2">
      <c r="C19" s="24"/>
      <c r="D19" s="22"/>
      <c r="E19" s="22"/>
      <c r="F19" s="22"/>
      <c r="G19" s="23"/>
      <c r="H19" s="23"/>
      <c r="I19" s="23"/>
      <c r="J19" s="23"/>
      <c r="K19" s="28"/>
      <c r="L19" s="63"/>
    </row>
    <row r="20" spans="3:12" ht="20.100000000000001" customHeight="1" x14ac:dyDescent="0.2">
      <c r="C20" s="194" t="s">
        <v>95</v>
      </c>
      <c r="D20" s="195"/>
      <c r="E20" s="195"/>
      <c r="F20" s="195"/>
      <c r="G20" s="192"/>
      <c r="H20" s="192"/>
      <c r="I20" s="192"/>
      <c r="J20" s="192"/>
      <c r="K20" s="29"/>
      <c r="L20" s="63"/>
    </row>
    <row r="21" spans="3:12" ht="2.4500000000000002" customHeight="1" x14ac:dyDescent="0.2">
      <c r="C21" s="24"/>
      <c r="D21" s="22"/>
      <c r="E21" s="22"/>
      <c r="F21" s="22"/>
      <c r="G21" s="23"/>
      <c r="H21" s="23"/>
      <c r="I21" s="23"/>
      <c r="J21" s="23"/>
      <c r="K21" s="29"/>
      <c r="L21" s="63"/>
    </row>
    <row r="22" spans="3:12" ht="20.100000000000001" customHeight="1" x14ac:dyDescent="0.2">
      <c r="C22" s="194" t="s">
        <v>4</v>
      </c>
      <c r="D22" s="195"/>
      <c r="E22" s="195"/>
      <c r="F22" s="195"/>
      <c r="G22" s="192"/>
      <c r="H22" s="192"/>
      <c r="I22" s="192"/>
      <c r="J22" s="192"/>
      <c r="K22" s="28"/>
      <c r="L22" s="63"/>
    </row>
    <row r="23" spans="3:12" ht="2.4500000000000002" customHeight="1" x14ac:dyDescent="0.2">
      <c r="C23" s="24"/>
      <c r="D23" s="22"/>
      <c r="E23" s="22"/>
      <c r="F23" s="22"/>
      <c r="G23" s="23"/>
      <c r="H23" s="23"/>
      <c r="I23" s="23"/>
      <c r="J23" s="23"/>
      <c r="K23" s="28"/>
      <c r="L23" s="63"/>
    </row>
    <row r="24" spans="3:12" ht="20.100000000000001" customHeight="1" x14ac:dyDescent="0.2">
      <c r="C24" s="194" t="s">
        <v>17</v>
      </c>
      <c r="D24" s="195"/>
      <c r="E24" s="195"/>
      <c r="F24" s="195"/>
      <c r="G24" s="192"/>
      <c r="H24" s="192"/>
      <c r="I24" s="192"/>
      <c r="J24" s="192"/>
      <c r="K24" s="28"/>
      <c r="L24" s="63"/>
    </row>
    <row r="25" spans="3:12" ht="2.4500000000000002" customHeight="1" x14ac:dyDescent="0.2">
      <c r="C25" s="24"/>
      <c r="D25" s="22"/>
      <c r="E25" s="22"/>
      <c r="F25" s="22"/>
      <c r="G25" s="23"/>
      <c r="H25" s="23"/>
      <c r="I25" s="23"/>
      <c r="J25" s="23"/>
      <c r="K25" s="28"/>
      <c r="L25" s="63"/>
    </row>
    <row r="26" spans="3:12" ht="20.100000000000001" customHeight="1" x14ac:dyDescent="0.2">
      <c r="C26" s="194" t="s">
        <v>96</v>
      </c>
      <c r="D26" s="195"/>
      <c r="E26" s="195"/>
      <c r="F26" s="195"/>
      <c r="G26" s="193"/>
      <c r="H26" s="193"/>
      <c r="I26" s="193"/>
      <c r="J26" s="193"/>
      <c r="K26" s="30"/>
      <c r="L26" s="63"/>
    </row>
    <row r="27" spans="3:12" ht="5.0999999999999996" customHeight="1" x14ac:dyDescent="0.2">
      <c r="C27" s="64"/>
      <c r="D27" s="65"/>
      <c r="E27" s="65"/>
      <c r="F27" s="65"/>
      <c r="G27" s="65"/>
      <c r="H27" s="65"/>
      <c r="I27" s="65"/>
      <c r="J27" s="65"/>
      <c r="K27" s="65"/>
      <c r="L27" s="66"/>
    </row>
    <row r="28" spans="3:12" ht="6.95" customHeight="1" x14ac:dyDescent="0.2"/>
    <row r="29" spans="3:12" ht="15" customHeight="1" x14ac:dyDescent="0.2">
      <c r="C29" s="196" t="s">
        <v>179</v>
      </c>
      <c r="D29" s="197"/>
      <c r="E29" s="197"/>
      <c r="F29" s="197"/>
      <c r="G29" s="197"/>
      <c r="H29" s="197"/>
      <c r="I29" s="197"/>
      <c r="J29" s="197"/>
      <c r="K29" s="197"/>
      <c r="L29" s="198"/>
    </row>
    <row r="30" spans="3:12" ht="12" customHeight="1" x14ac:dyDescent="0.2">
      <c r="C30" s="17"/>
      <c r="D30" s="5"/>
      <c r="E30" s="5"/>
      <c r="F30" s="5"/>
      <c r="G30" s="5"/>
      <c r="H30" s="5"/>
      <c r="I30" s="5"/>
      <c r="J30" s="5"/>
      <c r="K30" s="5"/>
      <c r="L30" s="18"/>
    </row>
    <row r="31" spans="3:12" ht="12" customHeight="1" x14ac:dyDescent="0.2">
      <c r="C31" s="281" t="s">
        <v>97</v>
      </c>
      <c r="D31" s="282"/>
      <c r="E31" s="282"/>
      <c r="F31" s="282"/>
      <c r="G31" s="282"/>
      <c r="H31" s="5"/>
      <c r="I31" s="5"/>
      <c r="J31" s="5"/>
      <c r="K31" s="5"/>
      <c r="L31" s="18"/>
    </row>
    <row r="32" spans="3:12" ht="8.25" customHeight="1" x14ac:dyDescent="0.2">
      <c r="C32" s="67"/>
      <c r="D32" s="19"/>
      <c r="E32" s="19"/>
      <c r="F32" s="19"/>
      <c r="G32" s="19"/>
      <c r="H32" s="19"/>
      <c r="I32" s="19"/>
      <c r="J32" s="19"/>
      <c r="K32" s="19"/>
      <c r="L32" s="63"/>
    </row>
    <row r="33" spans="3:13" ht="15" x14ac:dyDescent="0.2">
      <c r="C33" s="68"/>
      <c r="D33" s="69"/>
      <c r="E33" s="164" t="s">
        <v>443</v>
      </c>
      <c r="F33" s="19"/>
      <c r="G33" s="19"/>
      <c r="H33" s="19"/>
      <c r="I33" s="19"/>
      <c r="J33" s="19"/>
      <c r="K33" s="19"/>
      <c r="L33" s="63"/>
    </row>
    <row r="34" spans="3:13" ht="8.25" customHeight="1" x14ac:dyDescent="0.2">
      <c r="C34" s="68"/>
      <c r="D34" s="19"/>
      <c r="E34" s="19"/>
      <c r="F34" s="70"/>
      <c r="G34" s="70"/>
      <c r="H34" s="70"/>
      <c r="I34" s="70"/>
      <c r="J34" s="70"/>
      <c r="K34" s="70"/>
      <c r="L34" s="63"/>
    </row>
    <row r="35" spans="3:13" ht="15" customHeight="1" x14ac:dyDescent="0.2">
      <c r="C35" s="68"/>
      <c r="D35" s="69"/>
      <c r="E35" s="165" t="s">
        <v>444</v>
      </c>
      <c r="F35" s="19"/>
      <c r="G35" s="19"/>
      <c r="H35" s="19"/>
      <c r="I35" s="19"/>
      <c r="J35" s="19"/>
      <c r="K35" s="70"/>
      <c r="L35" s="106"/>
    </row>
    <row r="36" spans="3:13" ht="8.25" customHeight="1" x14ac:dyDescent="0.2">
      <c r="C36" s="68"/>
      <c r="D36" s="19"/>
      <c r="E36" s="19"/>
      <c r="F36" s="19"/>
      <c r="G36" s="19"/>
      <c r="H36" s="19"/>
      <c r="I36" s="19"/>
      <c r="J36" s="19"/>
      <c r="K36" s="19"/>
      <c r="L36" s="63"/>
    </row>
    <row r="37" spans="3:13" ht="15" customHeight="1" x14ac:dyDescent="0.2">
      <c r="C37" s="68"/>
      <c r="D37" s="19"/>
      <c r="E37" s="19"/>
      <c r="F37" s="19"/>
      <c r="G37" s="19"/>
      <c r="H37" s="19"/>
      <c r="I37" s="19"/>
      <c r="J37" s="19" t="s">
        <v>193</v>
      </c>
      <c r="K37" s="237"/>
      <c r="L37" s="238"/>
    </row>
    <row r="38" spans="3:13" ht="8.25" customHeight="1" x14ac:dyDescent="0.2">
      <c r="C38" s="68"/>
      <c r="D38" s="19"/>
      <c r="E38" s="19"/>
      <c r="F38" s="19"/>
      <c r="G38" s="19"/>
      <c r="H38" s="19"/>
      <c r="I38" s="19"/>
      <c r="J38" s="19"/>
      <c r="K38" s="19"/>
      <c r="L38" s="63"/>
    </row>
    <row r="39" spans="3:13" ht="15" customHeight="1" x14ac:dyDescent="0.2">
      <c r="C39" s="68"/>
      <c r="D39" s="19"/>
      <c r="E39" s="19"/>
      <c r="F39" s="19"/>
      <c r="G39" s="19"/>
      <c r="H39" s="19"/>
      <c r="I39" s="19"/>
      <c r="J39" s="19" t="s">
        <v>193</v>
      </c>
      <c r="K39" s="237"/>
      <c r="L39" s="238"/>
    </row>
    <row r="40" spans="3:13" ht="8.25" customHeight="1" x14ac:dyDescent="0.2">
      <c r="C40" s="68"/>
      <c r="D40" s="19"/>
      <c r="E40" s="19"/>
      <c r="F40" s="19"/>
      <c r="G40" s="19"/>
      <c r="H40" s="19"/>
      <c r="I40" s="19"/>
      <c r="J40" s="19"/>
      <c r="K40" s="19"/>
      <c r="L40" s="63"/>
    </row>
    <row r="41" spans="3:13" ht="15" customHeight="1" x14ac:dyDescent="0.2">
      <c r="C41" s="68"/>
      <c r="D41" s="19"/>
      <c r="E41" s="19"/>
      <c r="F41" s="19"/>
      <c r="G41" s="19"/>
      <c r="H41" s="19"/>
      <c r="I41" s="19"/>
      <c r="J41" s="19" t="s">
        <v>193</v>
      </c>
      <c r="K41" s="237"/>
      <c r="L41" s="238"/>
    </row>
    <row r="42" spans="3:13" ht="15" customHeight="1" x14ac:dyDescent="0.2">
      <c r="C42" s="68"/>
      <c r="D42" s="19"/>
      <c r="E42" s="19"/>
      <c r="F42" s="19"/>
      <c r="G42" s="19"/>
      <c r="H42" s="19"/>
      <c r="I42" s="19"/>
      <c r="J42" s="19"/>
      <c r="K42" s="19"/>
      <c r="L42" s="19"/>
      <c r="M42" s="38"/>
    </row>
    <row r="43" spans="3:13" ht="15" customHeight="1" x14ac:dyDescent="0.2">
      <c r="C43" s="252" t="s">
        <v>445</v>
      </c>
      <c r="D43" s="253"/>
      <c r="E43" s="253"/>
      <c r="F43" s="253"/>
      <c r="G43" s="253"/>
      <c r="H43" s="253"/>
      <c r="I43" s="253"/>
      <c r="J43" s="253"/>
      <c r="K43" s="253"/>
      <c r="L43" s="253"/>
      <c r="M43" s="38"/>
    </row>
    <row r="44" spans="3:13" ht="3.75" customHeight="1" x14ac:dyDescent="0.2">
      <c r="C44" s="252"/>
      <c r="D44" s="253"/>
      <c r="E44" s="253"/>
      <c r="F44" s="253"/>
      <c r="G44" s="253"/>
      <c r="H44" s="253"/>
      <c r="I44" s="253"/>
      <c r="J44" s="253"/>
      <c r="K44" s="253"/>
      <c r="L44" s="253"/>
      <c r="M44" s="38"/>
    </row>
    <row r="45" spans="3:13" ht="6.95" customHeight="1" x14ac:dyDescent="0.2">
      <c r="C45" s="254"/>
      <c r="D45" s="255"/>
      <c r="E45" s="255"/>
      <c r="F45" s="255"/>
      <c r="G45" s="255"/>
      <c r="H45" s="255"/>
      <c r="I45" s="255"/>
      <c r="J45" s="255"/>
      <c r="K45" s="255"/>
      <c r="L45" s="255"/>
      <c r="M45" s="38"/>
    </row>
    <row r="46" spans="3:13" ht="6.95" customHeight="1" x14ac:dyDescent="0.2">
      <c r="C46" s="167"/>
      <c r="D46" s="167"/>
      <c r="E46" s="167"/>
      <c r="F46" s="167"/>
      <c r="G46" s="167"/>
      <c r="H46" s="167"/>
      <c r="I46" s="167"/>
      <c r="J46" s="167"/>
      <c r="K46" s="167"/>
      <c r="L46" s="167"/>
    </row>
    <row r="47" spans="3:13" ht="18.95" customHeight="1" x14ac:dyDescent="0.2">
      <c r="C47" s="122"/>
      <c r="D47" s="9"/>
      <c r="E47" s="9"/>
      <c r="F47" s="9"/>
      <c r="G47" s="9"/>
      <c r="H47" s="9"/>
      <c r="I47" s="9"/>
      <c r="J47" s="9"/>
      <c r="K47" s="9"/>
      <c r="L47" s="62"/>
    </row>
    <row r="48" spans="3:13" x14ac:dyDescent="0.2">
      <c r="C48" s="68"/>
      <c r="D48" s="19" t="s">
        <v>100</v>
      </c>
      <c r="E48" s="19"/>
      <c r="F48" s="19"/>
      <c r="G48" s="19"/>
      <c r="H48" s="19"/>
      <c r="I48" s="19"/>
      <c r="J48" s="19"/>
      <c r="K48" s="19"/>
      <c r="L48" s="63"/>
    </row>
    <row r="49" spans="3:12" ht="12.75" customHeight="1" x14ac:dyDescent="0.2">
      <c r="C49" s="68"/>
      <c r="D49" s="283"/>
      <c r="E49" s="284"/>
      <c r="F49" s="284"/>
      <c r="G49" s="284"/>
      <c r="H49" s="284"/>
      <c r="I49" s="284"/>
      <c r="J49" s="284"/>
      <c r="K49" s="284"/>
      <c r="L49" s="168"/>
    </row>
    <row r="50" spans="3:12" x14ac:dyDescent="0.2">
      <c r="C50" s="68"/>
      <c r="D50" s="285"/>
      <c r="E50" s="286"/>
      <c r="F50" s="286"/>
      <c r="G50" s="286"/>
      <c r="H50" s="286"/>
      <c r="I50" s="286"/>
      <c r="J50" s="286"/>
      <c r="K50" s="286"/>
      <c r="L50" s="168"/>
    </row>
    <row r="51" spans="3:12" x14ac:dyDescent="0.2">
      <c r="C51" s="68"/>
      <c r="D51" s="285"/>
      <c r="E51" s="286"/>
      <c r="F51" s="286"/>
      <c r="G51" s="286"/>
      <c r="H51" s="286"/>
      <c r="I51" s="286"/>
      <c r="J51" s="286"/>
      <c r="K51" s="286"/>
      <c r="L51" s="168"/>
    </row>
    <row r="52" spans="3:12" x14ac:dyDescent="0.2">
      <c r="C52" s="68"/>
      <c r="D52" s="287"/>
      <c r="E52" s="288"/>
      <c r="F52" s="288"/>
      <c r="G52" s="288"/>
      <c r="H52" s="288"/>
      <c r="I52" s="288"/>
      <c r="J52" s="288"/>
      <c r="K52" s="288"/>
      <c r="L52" s="168"/>
    </row>
    <row r="53" spans="3:12" x14ac:dyDescent="0.2">
      <c r="C53" s="68"/>
      <c r="D53" s="19" t="s">
        <v>304</v>
      </c>
      <c r="E53" s="19"/>
      <c r="F53" s="19"/>
      <c r="G53" s="19"/>
      <c r="H53" s="19"/>
      <c r="I53" s="19"/>
      <c r="J53" s="19"/>
      <c r="K53" s="19"/>
      <c r="L53" s="63"/>
    </row>
    <row r="54" spans="3:12" ht="5.25" customHeight="1" x14ac:dyDescent="0.2">
      <c r="C54" s="64"/>
      <c r="D54" s="65"/>
      <c r="E54" s="65"/>
      <c r="F54" s="65"/>
      <c r="G54" s="65"/>
      <c r="H54" s="65"/>
      <c r="I54" s="65"/>
      <c r="J54" s="65"/>
      <c r="K54" s="65"/>
      <c r="L54" s="66"/>
    </row>
    <row r="56" spans="3:12" x14ac:dyDescent="0.2">
      <c r="C56" s="237"/>
      <c r="D56" s="237"/>
      <c r="E56" s="237"/>
      <c r="F56" s="237"/>
      <c r="H56" s="72"/>
      <c r="J56" s="237"/>
      <c r="K56" s="237"/>
      <c r="L56" s="237"/>
    </row>
    <row r="57" spans="3:12" x14ac:dyDescent="0.2">
      <c r="C57" s="183" t="s">
        <v>16</v>
      </c>
      <c r="D57" s="183"/>
      <c r="E57" s="183"/>
      <c r="F57" s="183"/>
      <c r="H57" s="43" t="s">
        <v>0</v>
      </c>
      <c r="J57" s="200" t="s">
        <v>240</v>
      </c>
      <c r="K57" s="200"/>
      <c r="L57" s="200"/>
    </row>
    <row r="59" spans="3:12" x14ac:dyDescent="0.2">
      <c r="C59" s="227" t="s">
        <v>241</v>
      </c>
      <c r="D59" s="227"/>
      <c r="E59" s="227"/>
      <c r="F59" s="227"/>
      <c r="G59" s="227"/>
      <c r="H59" s="227"/>
      <c r="I59" s="227"/>
      <c r="J59" s="227"/>
      <c r="K59" s="227"/>
      <c r="L59" s="227"/>
    </row>
    <row r="60" spans="3:12" x14ac:dyDescent="0.2">
      <c r="C60" s="227"/>
      <c r="D60" s="227"/>
      <c r="E60" s="227"/>
      <c r="F60" s="227"/>
      <c r="G60" s="227"/>
      <c r="H60" s="239" t="e">
        <f>VLOOKUP(' område'!F1,' område'!A4:H22,6,)</f>
        <v>#N/A</v>
      </c>
      <c r="I60" s="239"/>
      <c r="J60" s="239"/>
      <c r="K60" s="239"/>
      <c r="L60" s="239"/>
    </row>
  </sheetData>
  <sheetProtection algorithmName="SHA-512" hashValue="RKihv21++TWJLHKtIGJWYXXgLVrVMOV81wam2oXi3w/nFdecmcOJsf5vk3LG1TNvd64g7AwuY6xyMPoYUG/J7A==" saltValue="vzUMvHdpGeIEy6D7orfUAA==" spinCount="100000" sheet="1" objects="1" scenarios="1" selectLockedCells="1"/>
  <mergeCells count="24">
    <mergeCell ref="C59:L59"/>
    <mergeCell ref="C60:G60"/>
    <mergeCell ref="H60:L60"/>
    <mergeCell ref="C57:F57"/>
    <mergeCell ref="J57:L57"/>
    <mergeCell ref="K37:L37"/>
    <mergeCell ref="C56:F56"/>
    <mergeCell ref="J56:L56"/>
    <mergeCell ref="K39:L39"/>
    <mergeCell ref="K41:L41"/>
    <mergeCell ref="C43:L45"/>
    <mergeCell ref="D49:K52"/>
    <mergeCell ref="C18:F18"/>
    <mergeCell ref="G18:J18"/>
    <mergeCell ref="C20:F20"/>
    <mergeCell ref="G20:J20"/>
    <mergeCell ref="C22:F22"/>
    <mergeCell ref="G22:J22"/>
    <mergeCell ref="C31:G31"/>
    <mergeCell ref="C24:F24"/>
    <mergeCell ref="G24:J24"/>
    <mergeCell ref="C26:F26"/>
    <mergeCell ref="G26:J26"/>
    <mergeCell ref="C29:L29"/>
  </mergeCells>
  <dataValidations count="2">
    <dataValidation showDropDown="1" showInputMessage="1" showErrorMessage="1" sqref="K22:K23 G22:G23" xr:uid="{00000000-0002-0000-0500-000000000000}"/>
    <dataValidation type="list" allowBlank="1" showInputMessage="1" showErrorMessage="1" sqref="G21 G19" xr:uid="{00000000-0002-0000-0500-000001000000}">
      <formula1>#REF!</formula1>
    </dataValidation>
  </dataValidations>
  <pageMargins left="0.19685039370078741" right="0.19685039370078741" top="0.19685039370078741" bottom="0.19685039370078741" header="0" footer="0"/>
  <pageSetup paperSize="9" orientation="portrait" r:id="rId1"/>
  <headerFooter alignWithMargins="0">
    <oddFooter>&amp;R&amp;6juli 2023</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 område'!$F$24:$F$88</xm:f>
          </x14:formula1>
          <xm:sqref>G20:J20</xm:sqref>
        </x14:dataValidation>
        <x14:dataValidation type="list" allowBlank="1" showInputMessage="1" showErrorMessage="1" xr:uid="{00000000-0002-0000-0500-000003000000}">
          <x14:formula1>
            <xm:f>' område'!$A$3:$A$22</xm:f>
          </x14:formula1>
          <xm:sqref>G18:J18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8:L65"/>
  <sheetViews>
    <sheetView showGridLines="0" showRowColHeaders="0" workbookViewId="0">
      <selection activeCell="G21" sqref="G21:J21"/>
    </sheetView>
  </sheetViews>
  <sheetFormatPr defaultColWidth="9.140625" defaultRowHeight="12.75" x14ac:dyDescent="0.2"/>
  <cols>
    <col min="1" max="1" width="0.85546875" style="1" customWidth="1"/>
    <col min="2" max="2" width="3.85546875" style="1" customWidth="1"/>
    <col min="3" max="3" width="4" style="1" customWidth="1"/>
    <col min="4" max="4" width="9.140625" style="1"/>
    <col min="5" max="5" width="11" style="1" customWidth="1"/>
    <col min="6" max="6" width="5.28515625" style="1" customWidth="1"/>
    <col min="7" max="9" width="9.140625" style="1"/>
    <col min="10" max="10" width="16.28515625" style="1" customWidth="1"/>
    <col min="11" max="11" width="5.140625" style="1" customWidth="1"/>
    <col min="12" max="12" width="10.5703125" style="1" customWidth="1"/>
    <col min="13" max="13" width="8.28515625" style="1" customWidth="1"/>
    <col min="14" max="14" width="9.140625" style="1" customWidth="1"/>
    <col min="15" max="16384" width="9.140625" style="1"/>
  </cols>
  <sheetData>
    <row r="8" spans="1:12" ht="15" x14ac:dyDescent="0.2">
      <c r="A8" s="20"/>
    </row>
    <row r="11" spans="1:12" ht="10.5" customHeight="1" x14ac:dyDescent="0.2"/>
    <row r="13" spans="1:12" ht="9.9499999999999993" customHeight="1" x14ac:dyDescent="0.2"/>
    <row r="14" spans="1:12" ht="15" x14ac:dyDescent="0.2">
      <c r="C14" s="25" t="s">
        <v>1</v>
      </c>
      <c r="D14" s="16"/>
      <c r="E14" s="16"/>
      <c r="F14" s="16"/>
      <c r="G14" s="16"/>
      <c r="H14" s="16"/>
      <c r="I14" s="16"/>
      <c r="J14" s="16"/>
      <c r="K14" s="16"/>
      <c r="L14" s="16"/>
    </row>
    <row r="15" spans="1:12" x14ac:dyDescent="0.2">
      <c r="C15" s="289" t="s">
        <v>216</v>
      </c>
      <c r="D15" s="289"/>
      <c r="E15" s="289"/>
      <c r="F15" s="289"/>
      <c r="G15" s="289"/>
      <c r="H15" s="289"/>
      <c r="I15" s="289"/>
      <c r="J15" s="290" t="s">
        <v>331</v>
      </c>
      <c r="K15" s="290"/>
      <c r="L15" s="16"/>
    </row>
    <row r="16" spans="1:12" ht="6.95" customHeight="1" x14ac:dyDescent="0.2">
      <c r="C16" s="121"/>
      <c r="D16" s="121"/>
      <c r="E16" s="121"/>
      <c r="F16" s="121"/>
      <c r="G16" s="121"/>
      <c r="H16" s="121"/>
      <c r="I16" s="121"/>
      <c r="J16" s="121"/>
      <c r="K16" s="121"/>
      <c r="L16" s="16"/>
    </row>
    <row r="17" spans="3:12" x14ac:dyDescent="0.2">
      <c r="C17" s="291" t="s">
        <v>222</v>
      </c>
      <c r="D17" s="291"/>
      <c r="E17" s="291"/>
      <c r="F17" s="291"/>
      <c r="G17" s="291"/>
      <c r="H17" s="291"/>
      <c r="I17" s="291"/>
      <c r="J17" s="291"/>
      <c r="K17" s="291"/>
      <c r="L17" s="291"/>
    </row>
    <row r="18" spans="3:12" ht="24.75" customHeight="1" x14ac:dyDescent="0.2">
      <c r="C18" s="291"/>
      <c r="D18" s="291"/>
      <c r="E18" s="291"/>
      <c r="F18" s="291"/>
      <c r="G18" s="291"/>
      <c r="H18" s="291"/>
      <c r="I18" s="291"/>
      <c r="J18" s="291"/>
      <c r="K18" s="291"/>
      <c r="L18" s="291"/>
    </row>
    <row r="19" spans="3:12" ht="9" customHeight="1" x14ac:dyDescent="0.2">
      <c r="C19" s="60"/>
    </row>
    <row r="20" spans="3:12" ht="5.0999999999999996" customHeight="1" x14ac:dyDescent="0.2">
      <c r="C20" s="61"/>
      <c r="D20" s="9"/>
      <c r="E20" s="8"/>
      <c r="F20" s="9"/>
      <c r="G20" s="9"/>
      <c r="H20" s="9"/>
      <c r="I20" s="9"/>
      <c r="J20" s="9"/>
      <c r="K20" s="9"/>
      <c r="L20" s="62"/>
    </row>
    <row r="21" spans="3:12" ht="20.100000000000001" customHeight="1" x14ac:dyDescent="0.2">
      <c r="C21" s="194" t="s">
        <v>3</v>
      </c>
      <c r="D21" s="195"/>
      <c r="E21" s="195"/>
      <c r="F21" s="195"/>
      <c r="G21" s="192"/>
      <c r="H21" s="192"/>
      <c r="I21" s="192"/>
      <c r="J21" s="192"/>
      <c r="K21" s="28"/>
      <c r="L21" s="63"/>
    </row>
    <row r="22" spans="3:12" ht="2.4500000000000002" customHeight="1" x14ac:dyDescent="0.2">
      <c r="C22" s="24"/>
      <c r="D22" s="22"/>
      <c r="E22" s="22"/>
      <c r="F22" s="22"/>
      <c r="G22" s="23"/>
      <c r="H22" s="23"/>
      <c r="I22" s="23"/>
      <c r="J22" s="23"/>
      <c r="K22" s="28"/>
      <c r="L22" s="63"/>
    </row>
    <row r="23" spans="3:12" ht="20.100000000000001" customHeight="1" x14ac:dyDescent="0.2">
      <c r="C23" s="194" t="s">
        <v>95</v>
      </c>
      <c r="D23" s="195"/>
      <c r="E23" s="195"/>
      <c r="F23" s="195"/>
      <c r="G23" s="192"/>
      <c r="H23" s="192"/>
      <c r="I23" s="192"/>
      <c r="J23" s="192"/>
      <c r="K23" s="29"/>
      <c r="L23" s="63"/>
    </row>
    <row r="24" spans="3:12" ht="2.4500000000000002" customHeight="1" x14ac:dyDescent="0.2">
      <c r="C24" s="24"/>
      <c r="D24" s="22"/>
      <c r="E24" s="22"/>
      <c r="F24" s="22"/>
      <c r="G24" s="23"/>
      <c r="H24" s="23"/>
      <c r="I24" s="23"/>
      <c r="J24" s="23"/>
      <c r="K24" s="29"/>
      <c r="L24" s="63"/>
    </row>
    <row r="25" spans="3:12" ht="20.100000000000001" customHeight="1" x14ac:dyDescent="0.2">
      <c r="C25" s="194" t="s">
        <v>4</v>
      </c>
      <c r="D25" s="195"/>
      <c r="E25" s="195"/>
      <c r="F25" s="195"/>
      <c r="G25" s="192"/>
      <c r="H25" s="192"/>
      <c r="I25" s="192"/>
      <c r="J25" s="192"/>
      <c r="K25" s="28"/>
      <c r="L25" s="63"/>
    </row>
    <row r="26" spans="3:12" ht="2.4500000000000002" customHeight="1" x14ac:dyDescent="0.2">
      <c r="C26" s="24"/>
      <c r="D26" s="22"/>
      <c r="E26" s="22"/>
      <c r="F26" s="22"/>
      <c r="G26" s="23"/>
      <c r="H26" s="23"/>
      <c r="I26" s="23"/>
      <c r="J26" s="23"/>
      <c r="K26" s="28"/>
      <c r="L26" s="63"/>
    </row>
    <row r="27" spans="3:12" ht="20.100000000000001" customHeight="1" x14ac:dyDescent="0.2">
      <c r="C27" s="194" t="s">
        <v>17</v>
      </c>
      <c r="D27" s="195"/>
      <c r="E27" s="195"/>
      <c r="F27" s="195"/>
      <c r="G27" s="192"/>
      <c r="H27" s="192"/>
      <c r="I27" s="192"/>
      <c r="J27" s="192"/>
      <c r="K27" s="28"/>
      <c r="L27" s="63"/>
    </row>
    <row r="28" spans="3:12" ht="2.4500000000000002" customHeight="1" x14ac:dyDescent="0.2">
      <c r="C28" s="24"/>
      <c r="D28" s="22"/>
      <c r="E28" s="22"/>
      <c r="F28" s="22"/>
      <c r="G28" s="23"/>
      <c r="H28" s="23"/>
      <c r="I28" s="23"/>
      <c r="J28" s="23"/>
      <c r="K28" s="28"/>
      <c r="L28" s="63"/>
    </row>
    <row r="29" spans="3:12" ht="20.100000000000001" customHeight="1" x14ac:dyDescent="0.2">
      <c r="C29" s="194" t="s">
        <v>96</v>
      </c>
      <c r="D29" s="195"/>
      <c r="E29" s="195"/>
      <c r="F29" s="195"/>
      <c r="G29" s="193"/>
      <c r="H29" s="193"/>
      <c r="I29" s="193"/>
      <c r="J29" s="193"/>
      <c r="K29" s="30"/>
      <c r="L29" s="63"/>
    </row>
    <row r="30" spans="3:12" ht="5.0999999999999996" customHeight="1" x14ac:dyDescent="0.2">
      <c r="C30" s="64"/>
      <c r="D30" s="65"/>
      <c r="E30" s="65"/>
      <c r="F30" s="65"/>
      <c r="G30" s="65"/>
      <c r="H30" s="65"/>
      <c r="I30" s="65"/>
      <c r="J30" s="65"/>
      <c r="K30" s="65"/>
      <c r="L30" s="66"/>
    </row>
    <row r="31" spans="3:12" ht="6.95" customHeight="1" x14ac:dyDescent="0.2"/>
    <row r="32" spans="3:12" ht="15" customHeight="1" x14ac:dyDescent="0.2">
      <c r="C32" s="196" t="s">
        <v>217</v>
      </c>
      <c r="D32" s="197"/>
      <c r="E32" s="197"/>
      <c r="F32" s="197"/>
      <c r="G32" s="197"/>
      <c r="H32" s="197"/>
      <c r="I32" s="197"/>
      <c r="J32" s="197"/>
      <c r="K32" s="197"/>
      <c r="L32" s="198"/>
    </row>
    <row r="33" spans="3:12" ht="12" customHeight="1" x14ac:dyDescent="0.2">
      <c r="C33" s="17"/>
      <c r="D33" s="5"/>
      <c r="E33" s="5"/>
      <c r="F33" s="5"/>
      <c r="G33" s="5"/>
      <c r="H33" s="5"/>
      <c r="I33" s="5"/>
      <c r="J33" s="5"/>
      <c r="K33" s="5"/>
      <c r="L33" s="18"/>
    </row>
    <row r="34" spans="3:12" ht="12" customHeight="1" x14ac:dyDescent="0.2">
      <c r="C34" s="281" t="s">
        <v>97</v>
      </c>
      <c r="D34" s="282"/>
      <c r="E34" s="282"/>
      <c r="F34" s="282"/>
      <c r="G34" s="282"/>
      <c r="H34" s="5"/>
      <c r="I34" s="5"/>
      <c r="J34" s="5"/>
      <c r="K34" s="5"/>
      <c r="L34" s="18"/>
    </row>
    <row r="35" spans="3:12" ht="6.95" customHeight="1" x14ac:dyDescent="0.2">
      <c r="C35" s="67"/>
      <c r="D35" s="29"/>
      <c r="E35" s="29"/>
      <c r="F35" s="29"/>
      <c r="G35" s="29"/>
      <c r="H35" s="19"/>
      <c r="I35" s="19"/>
      <c r="J35" s="19"/>
      <c r="K35" s="19"/>
      <c r="L35" s="63"/>
    </row>
    <row r="36" spans="3:12" ht="12.75" customHeight="1" x14ac:dyDescent="0.2">
      <c r="C36" s="67"/>
      <c r="D36" s="69"/>
      <c r="E36" s="19" t="s">
        <v>332</v>
      </c>
      <c r="F36" s="19"/>
      <c r="G36" s="19"/>
      <c r="H36" s="19"/>
      <c r="I36" s="295"/>
      <c r="J36" s="295"/>
      <c r="K36" s="80" t="s">
        <v>192</v>
      </c>
      <c r="L36" s="63"/>
    </row>
    <row r="37" spans="3:12" ht="8.25" customHeight="1" x14ac:dyDescent="0.2">
      <c r="C37" s="67"/>
      <c r="D37" s="19"/>
      <c r="E37" s="19"/>
      <c r="F37" s="19"/>
      <c r="G37" s="19"/>
      <c r="H37" s="19"/>
      <c r="I37" s="19"/>
      <c r="J37" s="19"/>
      <c r="K37" s="19"/>
      <c r="L37" s="63"/>
    </row>
    <row r="38" spans="3:12" ht="15" x14ac:dyDescent="0.2">
      <c r="C38" s="68"/>
      <c r="D38" s="69"/>
      <c r="E38" s="19" t="s">
        <v>333</v>
      </c>
      <c r="F38" s="19"/>
      <c r="G38" s="19"/>
      <c r="H38" s="19"/>
      <c r="I38" s="19"/>
      <c r="J38" s="19"/>
      <c r="K38" s="19"/>
      <c r="L38" s="63"/>
    </row>
    <row r="39" spans="3:12" ht="8.25" customHeight="1" x14ac:dyDescent="0.2">
      <c r="C39" s="68"/>
      <c r="D39" s="19"/>
      <c r="E39" s="19"/>
      <c r="F39" s="70"/>
      <c r="G39" s="70"/>
      <c r="H39" s="70"/>
      <c r="I39" s="70"/>
      <c r="J39" s="70"/>
      <c r="K39" s="70"/>
      <c r="L39" s="63"/>
    </row>
    <row r="40" spans="3:12" ht="15" customHeight="1" x14ac:dyDescent="0.2">
      <c r="C40" s="68"/>
      <c r="D40" s="69"/>
      <c r="E40" s="70" t="s">
        <v>334</v>
      </c>
      <c r="F40" s="19"/>
      <c r="G40" s="19"/>
      <c r="H40" s="19"/>
      <c r="I40" s="19"/>
      <c r="J40" s="19"/>
      <c r="K40" s="70"/>
      <c r="L40" s="106"/>
    </row>
    <row r="41" spans="3:12" ht="8.25" customHeight="1" x14ac:dyDescent="0.2">
      <c r="C41" s="68"/>
      <c r="D41" s="19"/>
      <c r="E41" s="19"/>
      <c r="F41" s="19"/>
      <c r="G41" s="19"/>
      <c r="H41" s="19"/>
      <c r="I41" s="19"/>
      <c r="J41" s="19"/>
      <c r="K41" s="19"/>
      <c r="L41" s="63"/>
    </row>
    <row r="42" spans="3:12" ht="15" customHeight="1" x14ac:dyDescent="0.2">
      <c r="C42" s="68"/>
      <c r="D42" s="19"/>
      <c r="E42" s="19"/>
      <c r="F42" s="19"/>
      <c r="G42" s="19"/>
      <c r="H42" s="19"/>
      <c r="I42" s="19"/>
      <c r="J42" s="19" t="s">
        <v>193</v>
      </c>
      <c r="K42" s="237"/>
      <c r="L42" s="238"/>
    </row>
    <row r="43" spans="3:12" ht="6.95" customHeight="1" x14ac:dyDescent="0.2">
      <c r="C43" s="68"/>
      <c r="D43" s="19"/>
      <c r="E43" s="19"/>
      <c r="F43" s="19"/>
      <c r="G43" s="19"/>
      <c r="H43" s="19"/>
      <c r="I43" s="19"/>
      <c r="J43" s="19"/>
      <c r="K43" s="19"/>
      <c r="L43" s="63"/>
    </row>
    <row r="44" spans="3:12" ht="15" customHeight="1" x14ac:dyDescent="0.2">
      <c r="C44" s="68"/>
      <c r="D44" s="19"/>
      <c r="E44" s="19"/>
      <c r="F44" s="19"/>
      <c r="G44" s="19"/>
      <c r="H44" s="19"/>
      <c r="I44" s="19"/>
      <c r="J44" s="19" t="s">
        <v>193</v>
      </c>
      <c r="K44" s="237"/>
      <c r="L44" s="238"/>
    </row>
    <row r="45" spans="3:12" ht="6.95" customHeight="1" x14ac:dyDescent="0.2">
      <c r="C45" s="68"/>
      <c r="D45" s="19"/>
      <c r="E45" s="19"/>
      <c r="F45" s="19"/>
      <c r="G45" s="19"/>
      <c r="H45" s="19"/>
      <c r="I45" s="19"/>
      <c r="J45" s="19"/>
      <c r="K45" s="19"/>
      <c r="L45" s="63"/>
    </row>
    <row r="46" spans="3:12" ht="15" customHeight="1" x14ac:dyDescent="0.2">
      <c r="C46" s="68"/>
      <c r="D46" s="19"/>
      <c r="E46" s="19"/>
      <c r="F46" s="19"/>
      <c r="G46" s="19"/>
      <c r="H46" s="19"/>
      <c r="I46" s="19"/>
      <c r="J46" s="19" t="s">
        <v>193</v>
      </c>
      <c r="K46" s="237"/>
      <c r="L46" s="238"/>
    </row>
    <row r="47" spans="3:12" ht="15" customHeight="1" x14ac:dyDescent="0.2">
      <c r="C47" s="68"/>
      <c r="D47" s="19"/>
      <c r="E47" s="19"/>
      <c r="F47" s="19"/>
      <c r="G47" s="19"/>
      <c r="H47" s="19"/>
      <c r="I47" s="19"/>
      <c r="J47" s="19"/>
      <c r="K47" s="19"/>
      <c r="L47" s="62"/>
    </row>
    <row r="48" spans="3:12" ht="15" customHeight="1" x14ac:dyDescent="0.2">
      <c r="C48" s="292" t="s">
        <v>221</v>
      </c>
      <c r="D48" s="293"/>
      <c r="E48" s="293"/>
      <c r="F48" s="293"/>
      <c r="G48" s="293"/>
      <c r="H48" s="293"/>
      <c r="I48" s="293"/>
      <c r="J48" s="293"/>
      <c r="K48" s="293"/>
      <c r="L48" s="294"/>
    </row>
    <row r="49" spans="3:12" ht="15" customHeight="1" x14ac:dyDescent="0.2">
      <c r="C49" s="292"/>
      <c r="D49" s="293"/>
      <c r="E49" s="293"/>
      <c r="F49" s="293"/>
      <c r="G49" s="293"/>
      <c r="H49" s="293"/>
      <c r="I49" s="293"/>
      <c r="J49" s="293"/>
      <c r="K49" s="293"/>
      <c r="L49" s="294"/>
    </row>
    <row r="50" spans="3:12" ht="3.75" customHeight="1" x14ac:dyDescent="0.2">
      <c r="C50" s="64"/>
      <c r="D50" s="65"/>
      <c r="E50" s="65"/>
      <c r="F50" s="65"/>
      <c r="G50" s="65"/>
      <c r="H50" s="65"/>
      <c r="I50" s="65"/>
      <c r="J50" s="65"/>
      <c r="K50" s="65"/>
      <c r="L50" s="66"/>
    </row>
    <row r="51" spans="3:12" ht="6.95" customHeight="1" x14ac:dyDescent="0.2">
      <c r="D51" s="3"/>
      <c r="E51" s="3"/>
      <c r="F51" s="3"/>
      <c r="G51" s="3"/>
      <c r="H51" s="3"/>
      <c r="I51" s="2"/>
      <c r="J51" s="2"/>
      <c r="K51" s="2"/>
    </row>
    <row r="52" spans="3:12" ht="6.95" customHeight="1" x14ac:dyDescent="0.2">
      <c r="C52" s="122"/>
      <c r="D52" s="9"/>
      <c r="E52" s="9"/>
      <c r="F52" s="9"/>
      <c r="G52" s="9"/>
      <c r="H52" s="9"/>
      <c r="I52" s="9"/>
      <c r="J52" s="9"/>
      <c r="K52" s="9"/>
      <c r="L52" s="62"/>
    </row>
    <row r="53" spans="3:12" x14ac:dyDescent="0.2">
      <c r="C53" s="68"/>
      <c r="D53" s="19" t="s">
        <v>100</v>
      </c>
      <c r="E53" s="19"/>
      <c r="F53" s="19"/>
      <c r="G53" s="19"/>
      <c r="H53" s="19"/>
      <c r="I53" s="19"/>
      <c r="J53" s="19"/>
      <c r="K53" s="19"/>
      <c r="L53" s="63"/>
    </row>
    <row r="54" spans="3:12" ht="12.75" customHeight="1" x14ac:dyDescent="0.2">
      <c r="C54" s="68"/>
      <c r="D54" s="204"/>
      <c r="E54" s="205"/>
      <c r="F54" s="205"/>
      <c r="G54" s="205"/>
      <c r="H54" s="205"/>
      <c r="I54" s="205"/>
      <c r="J54" s="205"/>
      <c r="K54" s="205"/>
      <c r="L54" s="206"/>
    </row>
    <row r="55" spans="3:12" x14ac:dyDescent="0.2">
      <c r="C55" s="68"/>
      <c r="D55" s="207"/>
      <c r="E55" s="208"/>
      <c r="F55" s="208"/>
      <c r="G55" s="208"/>
      <c r="H55" s="208"/>
      <c r="I55" s="208"/>
      <c r="J55" s="208"/>
      <c r="K55" s="208"/>
      <c r="L55" s="209"/>
    </row>
    <row r="56" spans="3:12" x14ac:dyDescent="0.2">
      <c r="C56" s="68"/>
      <c r="D56" s="207"/>
      <c r="E56" s="208"/>
      <c r="F56" s="208"/>
      <c r="G56" s="208"/>
      <c r="H56" s="208"/>
      <c r="I56" s="208"/>
      <c r="J56" s="208"/>
      <c r="K56" s="208"/>
      <c r="L56" s="209"/>
    </row>
    <row r="57" spans="3:12" x14ac:dyDescent="0.2">
      <c r="C57" s="68"/>
      <c r="D57" s="210"/>
      <c r="E57" s="211"/>
      <c r="F57" s="211"/>
      <c r="G57" s="211"/>
      <c r="H57" s="211"/>
      <c r="I57" s="211"/>
      <c r="J57" s="211"/>
      <c r="K57" s="211"/>
      <c r="L57" s="212"/>
    </row>
    <row r="58" spans="3:12" x14ac:dyDescent="0.2">
      <c r="C58" s="68" t="s">
        <v>101</v>
      </c>
      <c r="D58" s="19"/>
      <c r="E58" s="19"/>
      <c r="F58" s="19"/>
      <c r="G58" s="19"/>
      <c r="H58" s="19"/>
      <c r="I58" s="19"/>
      <c r="J58" s="19"/>
      <c r="K58" s="19"/>
      <c r="L58" s="63"/>
    </row>
    <row r="59" spans="3:12" ht="5.25" customHeight="1" x14ac:dyDescent="0.2">
      <c r="C59" s="64"/>
      <c r="D59" s="65"/>
      <c r="E59" s="65"/>
      <c r="F59" s="65"/>
      <c r="G59" s="65"/>
      <c r="H59" s="65"/>
      <c r="I59" s="65"/>
      <c r="J59" s="65"/>
      <c r="K59" s="65"/>
      <c r="L59" s="66"/>
    </row>
    <row r="61" spans="3:12" x14ac:dyDescent="0.2">
      <c r="C61" s="237"/>
      <c r="D61" s="237"/>
      <c r="E61" s="237"/>
      <c r="F61" s="237"/>
      <c r="H61" s="72"/>
      <c r="J61" s="237"/>
      <c r="K61" s="237"/>
      <c r="L61" s="237"/>
    </row>
    <row r="62" spans="3:12" x14ac:dyDescent="0.2">
      <c r="C62" s="183" t="s">
        <v>16</v>
      </c>
      <c r="D62" s="183"/>
      <c r="E62" s="183"/>
      <c r="F62" s="183"/>
      <c r="H62" s="43" t="s">
        <v>0</v>
      </c>
      <c r="J62" s="200" t="s">
        <v>240</v>
      </c>
      <c r="K62" s="200"/>
      <c r="L62" s="200"/>
    </row>
    <row r="64" spans="3:12" x14ac:dyDescent="0.2">
      <c r="C64" s="227" t="s">
        <v>241</v>
      </c>
      <c r="D64" s="227"/>
      <c r="E64" s="227"/>
      <c r="F64" s="227"/>
      <c r="G64" s="227"/>
      <c r="H64" s="227"/>
      <c r="I64" s="227"/>
      <c r="J64" s="227"/>
      <c r="K64" s="227"/>
      <c r="L64" s="227"/>
    </row>
    <row r="65" spans="3:12" x14ac:dyDescent="0.2">
      <c r="C65" s="227"/>
      <c r="D65" s="227"/>
      <c r="E65" s="227"/>
      <c r="F65" s="227"/>
      <c r="G65" s="227"/>
      <c r="H65" s="239" t="e">
        <f>VLOOKUP(' område'!G1,' område'!A4:H22,7,FALSE)</f>
        <v>#N/A</v>
      </c>
      <c r="I65" s="239"/>
      <c r="J65" s="239"/>
      <c r="K65" s="239"/>
      <c r="L65" s="239"/>
    </row>
  </sheetData>
  <sheetProtection algorithmName="SHA-512" hashValue="euSiyCi/HoesbwHIp2B8S84rDa/5vaB5GuXOINaaA795WvWOyGDBGT8xdLycmGmWsrUp4+6i2rvg9NkWror/2g==" saltValue="rY7FDKwsQaCRSAZtfPvqDg==" spinCount="100000" sheet="1" objects="1" scenarios="1" selectLockedCells="1"/>
  <mergeCells count="28">
    <mergeCell ref="D54:L57"/>
    <mergeCell ref="C61:F61"/>
    <mergeCell ref="J61:L61"/>
    <mergeCell ref="C27:F27"/>
    <mergeCell ref="G27:J27"/>
    <mergeCell ref="C29:F29"/>
    <mergeCell ref="G29:J29"/>
    <mergeCell ref="C32:L32"/>
    <mergeCell ref="C34:G34"/>
    <mergeCell ref="C15:I15"/>
    <mergeCell ref="J15:K15"/>
    <mergeCell ref="C17:L18"/>
    <mergeCell ref="C48:L49"/>
    <mergeCell ref="I36:J36"/>
    <mergeCell ref="K42:L42"/>
    <mergeCell ref="K44:L44"/>
    <mergeCell ref="K46:L46"/>
    <mergeCell ref="C21:F21"/>
    <mergeCell ref="G21:J21"/>
    <mergeCell ref="C23:F23"/>
    <mergeCell ref="G23:J23"/>
    <mergeCell ref="C25:F25"/>
    <mergeCell ref="G25:J25"/>
    <mergeCell ref="C62:F62"/>
    <mergeCell ref="J62:L62"/>
    <mergeCell ref="C64:L64"/>
    <mergeCell ref="C65:G65"/>
    <mergeCell ref="H65:L65"/>
  </mergeCells>
  <dataValidations count="2">
    <dataValidation type="list" allowBlank="1" showInputMessage="1" showErrorMessage="1" sqref="G24 G22" xr:uid="{00000000-0002-0000-0600-000000000000}">
      <formula1>#REF!</formula1>
    </dataValidation>
    <dataValidation showDropDown="1" showInputMessage="1" showErrorMessage="1" sqref="K25:K26 G25:G26" xr:uid="{00000000-0002-0000-0600-000001000000}"/>
  </dataValidations>
  <pageMargins left="0.19685039370078741" right="0.19685039370078741" top="0.19685039370078741" bottom="0.19685039370078741" header="0" footer="0"/>
  <pageSetup paperSize="9" orientation="portrait" r:id="rId1"/>
  <headerFooter alignWithMargins="0">
    <oddFooter>&amp;R&amp;6september 2023</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2000000}">
          <x14:formula1>
            <xm:f>'Ark1'!$A$2:$A$3</xm:f>
          </x14:formula1>
          <xm:sqref>I36:J36</xm:sqref>
        </x14:dataValidation>
        <x14:dataValidation type="list" allowBlank="1" showInputMessage="1" showErrorMessage="1" xr:uid="{00000000-0002-0000-0600-000003000000}">
          <x14:formula1>
            <xm:f>' område'!$G$24:$G$88</xm:f>
          </x14:formula1>
          <xm:sqref>G23:J23</xm:sqref>
        </x14:dataValidation>
        <x14:dataValidation type="list" allowBlank="1" showInputMessage="1" showErrorMessage="1" xr:uid="{00000000-0002-0000-0600-000004000000}">
          <x14:formula1>
            <xm:f>' område'!$A$3:$A$22</xm:f>
          </x14:formula1>
          <xm:sqref>G21:J21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8:L66"/>
  <sheetViews>
    <sheetView showGridLines="0" showRowColHeaders="0" zoomScaleNormal="100" workbookViewId="0">
      <selection activeCell="G21" sqref="G21:J21"/>
    </sheetView>
  </sheetViews>
  <sheetFormatPr defaultColWidth="9.140625" defaultRowHeight="12.75" x14ac:dyDescent="0.2"/>
  <cols>
    <col min="1" max="1" width="0.85546875" style="1" customWidth="1"/>
    <col min="2" max="2" width="3.85546875" style="1" customWidth="1"/>
    <col min="3" max="3" width="4" style="1" customWidth="1"/>
    <col min="4" max="4" width="9.140625" style="1"/>
    <col min="5" max="5" width="11" style="1" customWidth="1"/>
    <col min="6" max="6" width="5.28515625" style="1" customWidth="1"/>
    <col min="7" max="9" width="9.140625" style="1"/>
    <col min="10" max="10" width="16.28515625" style="1" customWidth="1"/>
    <col min="11" max="11" width="5.140625" style="1" customWidth="1"/>
    <col min="12" max="12" width="9.140625" style="1"/>
    <col min="13" max="13" width="8.28515625" style="1" customWidth="1"/>
    <col min="14" max="14" width="9.140625" style="1" customWidth="1"/>
    <col min="15" max="16384" width="9.140625" style="1"/>
  </cols>
  <sheetData>
    <row r="8" spans="1:12" ht="15" x14ac:dyDescent="0.2">
      <c r="A8" s="20"/>
    </row>
    <row r="11" spans="1:12" ht="10.5" customHeight="1" x14ac:dyDescent="0.2"/>
    <row r="13" spans="1:12" ht="9.9499999999999993" customHeight="1" x14ac:dyDescent="0.2"/>
    <row r="14" spans="1:12" ht="15" customHeight="1" x14ac:dyDescent="0.2">
      <c r="C14" s="25" t="s">
        <v>1</v>
      </c>
      <c r="D14" s="16"/>
      <c r="E14" s="16"/>
      <c r="F14" s="16"/>
      <c r="G14" s="16"/>
      <c r="H14" s="16"/>
      <c r="I14" s="16"/>
      <c r="J14" s="16"/>
      <c r="K14" s="16"/>
      <c r="L14" s="16"/>
    </row>
    <row r="15" spans="1:12" x14ac:dyDescent="0.2">
      <c r="C15" s="26" t="s">
        <v>446</v>
      </c>
      <c r="D15" s="16"/>
      <c r="E15" s="16"/>
      <c r="F15" s="16"/>
      <c r="G15" s="16"/>
      <c r="H15" s="16"/>
      <c r="I15" s="16"/>
      <c r="J15" s="16"/>
      <c r="K15" s="16"/>
      <c r="L15" s="16"/>
    </row>
    <row r="16" spans="1:12" ht="12.75" customHeight="1" x14ac:dyDescent="0.2">
      <c r="C16" s="305" t="s">
        <v>447</v>
      </c>
      <c r="D16" s="305"/>
      <c r="E16" s="305"/>
      <c r="F16" s="305"/>
      <c r="G16" s="305"/>
      <c r="H16" s="305"/>
      <c r="I16" s="305"/>
      <c r="J16" s="305"/>
      <c r="K16" s="305"/>
      <c r="L16" s="305"/>
    </row>
    <row r="17" spans="3:12" ht="12.75" customHeight="1" x14ac:dyDescent="0.2">
      <c r="C17" s="305"/>
      <c r="D17" s="305"/>
      <c r="E17" s="305"/>
      <c r="F17" s="305"/>
      <c r="G17" s="305"/>
      <c r="H17" s="305"/>
      <c r="I17" s="305"/>
      <c r="J17" s="305"/>
      <c r="K17" s="305"/>
      <c r="L17" s="305"/>
    </row>
    <row r="18" spans="3:12" ht="12.75" customHeight="1" x14ac:dyDescent="0.2">
      <c r="C18" s="305"/>
      <c r="D18" s="305"/>
      <c r="E18" s="305"/>
      <c r="F18" s="305"/>
      <c r="G18" s="305"/>
      <c r="H18" s="305"/>
      <c r="I18" s="305"/>
      <c r="J18" s="305"/>
      <c r="K18" s="305"/>
      <c r="L18" s="305"/>
    </row>
    <row r="19" spans="3:12" ht="6.95" customHeight="1" x14ac:dyDescent="0.2">
      <c r="C19" s="60"/>
    </row>
    <row r="20" spans="3:12" ht="5.0999999999999996" customHeight="1" x14ac:dyDescent="0.2">
      <c r="C20" s="61"/>
      <c r="D20" s="9"/>
      <c r="E20" s="8"/>
      <c r="F20" s="9"/>
      <c r="G20" s="9"/>
      <c r="H20" s="9"/>
      <c r="I20" s="9"/>
      <c r="J20" s="9"/>
      <c r="K20" s="9"/>
      <c r="L20" s="62"/>
    </row>
    <row r="21" spans="3:12" ht="20.100000000000001" customHeight="1" x14ac:dyDescent="0.2">
      <c r="C21" s="194" t="s">
        <v>3</v>
      </c>
      <c r="D21" s="195"/>
      <c r="E21" s="195"/>
      <c r="F21" s="195"/>
      <c r="G21" s="192"/>
      <c r="H21" s="192"/>
      <c r="I21" s="192"/>
      <c r="J21" s="192"/>
      <c r="K21" s="28"/>
      <c r="L21" s="63"/>
    </row>
    <row r="22" spans="3:12" ht="2.4500000000000002" customHeight="1" x14ac:dyDescent="0.2">
      <c r="C22" s="24"/>
      <c r="D22" s="22"/>
      <c r="E22" s="22"/>
      <c r="F22" s="22"/>
      <c r="G22" s="23"/>
      <c r="H22" s="23"/>
      <c r="I22" s="23"/>
      <c r="J22" s="23"/>
      <c r="K22" s="28"/>
      <c r="L22" s="63"/>
    </row>
    <row r="23" spans="3:12" ht="20.100000000000001" customHeight="1" x14ac:dyDescent="0.2">
      <c r="C23" s="194" t="s">
        <v>95</v>
      </c>
      <c r="D23" s="195"/>
      <c r="E23" s="195"/>
      <c r="F23" s="195"/>
      <c r="G23" s="192"/>
      <c r="H23" s="192"/>
      <c r="I23" s="192"/>
      <c r="J23" s="192"/>
      <c r="K23" s="29"/>
      <c r="L23" s="63"/>
    </row>
    <row r="24" spans="3:12" ht="2.4500000000000002" customHeight="1" x14ac:dyDescent="0.2">
      <c r="C24" s="24"/>
      <c r="D24" s="22"/>
      <c r="E24" s="22"/>
      <c r="F24" s="22"/>
      <c r="G24" s="23"/>
      <c r="H24" s="23"/>
      <c r="I24" s="23"/>
      <c r="J24" s="23"/>
      <c r="K24" s="29"/>
      <c r="L24" s="63"/>
    </row>
    <row r="25" spans="3:12" ht="20.100000000000001" customHeight="1" x14ac:dyDescent="0.2">
      <c r="C25" s="194" t="s">
        <v>4</v>
      </c>
      <c r="D25" s="195"/>
      <c r="E25" s="195"/>
      <c r="F25" s="195"/>
      <c r="G25" s="192"/>
      <c r="H25" s="192"/>
      <c r="I25" s="192"/>
      <c r="J25" s="192"/>
      <c r="K25" s="28"/>
      <c r="L25" s="63"/>
    </row>
    <row r="26" spans="3:12" ht="2.4500000000000002" customHeight="1" x14ac:dyDescent="0.2">
      <c r="C26" s="24"/>
      <c r="D26" s="22"/>
      <c r="E26" s="22"/>
      <c r="F26" s="22"/>
      <c r="G26" s="23"/>
      <c r="H26" s="23"/>
      <c r="I26" s="23"/>
      <c r="J26" s="23"/>
      <c r="K26" s="28"/>
      <c r="L26" s="63"/>
    </row>
    <row r="27" spans="3:12" ht="20.100000000000001" customHeight="1" x14ac:dyDescent="0.2">
      <c r="C27" s="194" t="s">
        <v>17</v>
      </c>
      <c r="D27" s="195"/>
      <c r="E27" s="195"/>
      <c r="F27" s="195"/>
      <c r="G27" s="192"/>
      <c r="H27" s="192"/>
      <c r="I27" s="192"/>
      <c r="J27" s="192"/>
      <c r="K27" s="28"/>
      <c r="L27" s="63"/>
    </row>
    <row r="28" spans="3:12" ht="2.4500000000000002" customHeight="1" x14ac:dyDescent="0.2">
      <c r="C28" s="24"/>
      <c r="D28" s="22"/>
      <c r="E28" s="22"/>
      <c r="F28" s="22"/>
      <c r="G28" s="23"/>
      <c r="H28" s="23"/>
      <c r="I28" s="23"/>
      <c r="J28" s="23"/>
      <c r="K28" s="28"/>
      <c r="L28" s="63"/>
    </row>
    <row r="29" spans="3:12" ht="20.100000000000001" customHeight="1" x14ac:dyDescent="0.2">
      <c r="C29" s="194" t="s">
        <v>96</v>
      </c>
      <c r="D29" s="195"/>
      <c r="E29" s="195"/>
      <c r="F29" s="195"/>
      <c r="G29" s="193"/>
      <c r="H29" s="193"/>
      <c r="I29" s="193"/>
      <c r="J29" s="193"/>
      <c r="K29" s="30"/>
      <c r="L29" s="63"/>
    </row>
    <row r="30" spans="3:12" ht="5.0999999999999996" customHeight="1" x14ac:dyDescent="0.2">
      <c r="C30" s="64"/>
      <c r="D30" s="65"/>
      <c r="E30" s="65"/>
      <c r="F30" s="65"/>
      <c r="G30" s="65"/>
      <c r="H30" s="65"/>
      <c r="I30" s="65"/>
      <c r="J30" s="65"/>
      <c r="K30" s="65"/>
      <c r="L30" s="66"/>
    </row>
    <row r="31" spans="3:12" ht="6.95" customHeight="1" x14ac:dyDescent="0.2"/>
    <row r="32" spans="3:12" ht="15" customHeight="1" x14ac:dyDescent="0.2">
      <c r="C32" s="196" t="s">
        <v>448</v>
      </c>
      <c r="D32" s="197"/>
      <c r="E32" s="197"/>
      <c r="F32" s="197"/>
      <c r="G32" s="197"/>
      <c r="H32" s="197"/>
      <c r="I32" s="197"/>
      <c r="J32" s="197"/>
      <c r="K32" s="197"/>
      <c r="L32" s="198"/>
    </row>
    <row r="33" spans="3:12" ht="6.95" customHeight="1" x14ac:dyDescent="0.2">
      <c r="C33" s="17"/>
      <c r="D33" s="5"/>
      <c r="E33" s="5"/>
      <c r="F33" s="5"/>
      <c r="G33" s="5"/>
      <c r="H33" s="5"/>
      <c r="I33" s="5"/>
      <c r="J33" s="5"/>
      <c r="K33" s="5"/>
      <c r="L33" s="18"/>
    </row>
    <row r="34" spans="3:12" ht="12" customHeight="1" x14ac:dyDescent="0.2">
      <c r="C34" s="281" t="s">
        <v>97</v>
      </c>
      <c r="D34" s="282"/>
      <c r="E34" s="282"/>
      <c r="F34" s="282"/>
      <c r="G34" s="282"/>
      <c r="H34" s="5"/>
      <c r="I34" s="5"/>
      <c r="J34" s="5"/>
      <c r="K34" s="5"/>
      <c r="L34" s="18"/>
    </row>
    <row r="35" spans="3:12" ht="6.95" customHeight="1" x14ac:dyDescent="0.2">
      <c r="C35" s="67"/>
      <c r="D35" s="29"/>
      <c r="E35" s="29"/>
      <c r="F35" s="29"/>
      <c r="G35" s="29"/>
      <c r="H35" s="19"/>
      <c r="I35" s="19"/>
      <c r="J35" s="19"/>
      <c r="K35" s="19"/>
      <c r="L35" s="63"/>
    </row>
    <row r="36" spans="3:12" ht="12.75" customHeight="1" x14ac:dyDescent="0.2">
      <c r="C36" s="67"/>
      <c r="D36" s="69"/>
      <c r="E36" s="19" t="s">
        <v>449</v>
      </c>
      <c r="F36" s="19"/>
      <c r="G36" s="19"/>
      <c r="H36" s="19"/>
      <c r="I36" s="295"/>
      <c r="J36" s="295"/>
      <c r="K36" s="80" t="s">
        <v>192</v>
      </c>
      <c r="L36" s="63"/>
    </row>
    <row r="37" spans="3:12" ht="8.25" customHeight="1" x14ac:dyDescent="0.2">
      <c r="C37" s="67"/>
      <c r="D37" s="19"/>
      <c r="E37" s="19"/>
      <c r="F37" s="19"/>
      <c r="G37" s="19"/>
      <c r="H37" s="19"/>
      <c r="I37" s="19"/>
      <c r="J37" s="19"/>
      <c r="K37" s="19"/>
      <c r="L37" s="63"/>
    </row>
    <row r="38" spans="3:12" ht="3.75" customHeight="1" x14ac:dyDescent="0.2">
      <c r="C38" s="64"/>
      <c r="D38" s="65"/>
      <c r="E38" s="65"/>
      <c r="F38" s="65"/>
      <c r="G38" s="65"/>
      <c r="H38" s="65"/>
      <c r="I38" s="65"/>
      <c r="J38" s="65"/>
      <c r="K38" s="65"/>
      <c r="L38" s="66"/>
    </row>
    <row r="39" spans="3:12" ht="6.95" customHeight="1" x14ac:dyDescent="0.2">
      <c r="C39" s="123"/>
      <c r="D39" s="123"/>
      <c r="E39" s="123"/>
      <c r="F39" s="123"/>
      <c r="G39" s="123"/>
      <c r="H39" s="123"/>
      <c r="I39" s="123"/>
      <c r="J39" s="123"/>
      <c r="K39" s="123"/>
      <c r="L39" s="123"/>
    </row>
    <row r="40" spans="3:12" ht="15" customHeight="1" x14ac:dyDescent="0.2">
      <c r="C40" s="299" t="s">
        <v>450</v>
      </c>
      <c r="D40" s="300"/>
      <c r="E40" s="300"/>
      <c r="F40" s="300"/>
      <c r="G40" s="300"/>
      <c r="H40" s="300"/>
      <c r="I40" s="300"/>
      <c r="J40" s="300"/>
      <c r="K40" s="300"/>
      <c r="L40" s="301"/>
    </row>
    <row r="41" spans="3:12" ht="12.75" customHeight="1" x14ac:dyDescent="0.2">
      <c r="C41" s="302"/>
      <c r="D41" s="303"/>
      <c r="E41" s="303"/>
      <c r="F41" s="303"/>
      <c r="G41" s="303"/>
      <c r="H41" s="303"/>
      <c r="I41" s="303"/>
      <c r="J41" s="303"/>
      <c r="K41" s="303"/>
      <c r="L41" s="304"/>
    </row>
    <row r="42" spans="3:12" ht="6.95" customHeight="1" x14ac:dyDescent="0.2">
      <c r="C42" s="17"/>
      <c r="D42" s="5"/>
      <c r="E42" s="5"/>
      <c r="F42" s="5"/>
      <c r="G42" s="5"/>
      <c r="H42" s="5"/>
      <c r="I42" s="5"/>
      <c r="J42" s="5"/>
      <c r="K42" s="5"/>
      <c r="L42" s="18"/>
    </row>
    <row r="43" spans="3:12" ht="12" customHeight="1" x14ac:dyDescent="0.2">
      <c r="C43" s="281" t="s">
        <v>97</v>
      </c>
      <c r="D43" s="282"/>
      <c r="E43" s="282"/>
      <c r="F43" s="282"/>
      <c r="G43" s="282"/>
      <c r="H43" s="5"/>
      <c r="I43" s="5"/>
      <c r="J43" s="5"/>
      <c r="K43" s="5"/>
      <c r="L43" s="18"/>
    </row>
    <row r="44" spans="3:12" ht="6.95" customHeight="1" x14ac:dyDescent="0.2">
      <c r="C44" s="67"/>
      <c r="D44" s="29"/>
      <c r="E44" s="29"/>
      <c r="F44" s="29"/>
      <c r="G44" s="29"/>
      <c r="H44" s="19"/>
      <c r="I44" s="19"/>
      <c r="J44" s="19"/>
      <c r="K44" s="19"/>
      <c r="L44" s="63"/>
    </row>
    <row r="45" spans="3:12" ht="12.75" customHeight="1" x14ac:dyDescent="0.2">
      <c r="C45" s="67"/>
      <c r="D45" s="69"/>
      <c r="E45" s="19" t="s">
        <v>335</v>
      </c>
      <c r="F45" s="19"/>
      <c r="G45" s="19"/>
      <c r="H45" s="19"/>
      <c r="I45" s="295"/>
      <c r="J45" s="295"/>
      <c r="K45" s="80" t="s">
        <v>192</v>
      </c>
      <c r="L45" s="63"/>
    </row>
    <row r="46" spans="3:12" ht="8.25" customHeight="1" x14ac:dyDescent="0.2">
      <c r="C46" s="67"/>
      <c r="D46" s="19"/>
      <c r="E46" s="19"/>
      <c r="F46" s="19"/>
      <c r="G46" s="19"/>
      <c r="H46" s="19"/>
      <c r="I46" s="19"/>
      <c r="J46" s="19"/>
      <c r="K46" s="19"/>
      <c r="L46" s="63"/>
    </row>
    <row r="47" spans="3:12" ht="12" customHeight="1" x14ac:dyDescent="0.2">
      <c r="C47" s="281" t="s">
        <v>214</v>
      </c>
      <c r="D47" s="282"/>
      <c r="E47" s="282"/>
      <c r="F47" s="282"/>
      <c r="G47" s="282"/>
      <c r="H47" s="5"/>
      <c r="I47" s="5"/>
      <c r="J47" s="5"/>
      <c r="K47" s="5"/>
      <c r="L47" s="18"/>
    </row>
    <row r="48" spans="3:12" ht="6.95" customHeight="1" x14ac:dyDescent="0.2">
      <c r="C48" s="67"/>
      <c r="D48" s="29"/>
      <c r="E48" s="29"/>
      <c r="F48" s="29"/>
      <c r="G48" s="29"/>
      <c r="H48" s="19"/>
      <c r="I48" s="19"/>
      <c r="J48" s="19"/>
      <c r="K48" s="19"/>
      <c r="L48" s="63"/>
    </row>
    <row r="49" spans="3:12" ht="12.75" customHeight="1" x14ac:dyDescent="0.2">
      <c r="C49" s="67"/>
      <c r="D49" s="69"/>
      <c r="E49" s="19" t="s">
        <v>335</v>
      </c>
      <c r="F49" s="19"/>
      <c r="G49" s="19"/>
      <c r="H49" s="19"/>
      <c r="I49" s="295"/>
      <c r="J49" s="295"/>
      <c r="K49" s="80" t="s">
        <v>192</v>
      </c>
      <c r="L49" s="63"/>
    </row>
    <row r="50" spans="3:12" ht="6.95" customHeight="1" x14ac:dyDescent="0.2">
      <c r="C50" s="67"/>
      <c r="D50" s="19"/>
      <c r="E50" s="19"/>
      <c r="F50" s="19"/>
      <c r="G50" s="19"/>
      <c r="H50" s="19"/>
      <c r="I50" s="19"/>
      <c r="J50" s="19"/>
      <c r="K50" s="19"/>
      <c r="L50" s="63"/>
    </row>
    <row r="51" spans="3:12" ht="12.75" customHeight="1" x14ac:dyDescent="0.2">
      <c r="C51" s="296" t="s">
        <v>451</v>
      </c>
      <c r="D51" s="297"/>
      <c r="E51" s="297"/>
      <c r="F51" s="297"/>
      <c r="G51" s="297"/>
      <c r="H51" s="297"/>
      <c r="I51" s="297"/>
      <c r="J51" s="297"/>
      <c r="K51" s="297"/>
      <c r="L51" s="298"/>
    </row>
    <row r="52" spans="3:12" ht="3.75" customHeight="1" x14ac:dyDescent="0.2">
      <c r="C52" s="64"/>
      <c r="D52" s="65"/>
      <c r="E52" s="65"/>
      <c r="F52" s="65"/>
      <c r="G52" s="65"/>
      <c r="H52" s="65"/>
      <c r="I52" s="65"/>
      <c r="J52" s="65"/>
      <c r="K52" s="65"/>
      <c r="L52" s="66"/>
    </row>
    <row r="53" spans="3:12" ht="6.95" customHeight="1" x14ac:dyDescent="0.2">
      <c r="C53" s="123"/>
      <c r="D53" s="123"/>
      <c r="E53" s="123"/>
      <c r="F53" s="123"/>
      <c r="G53" s="123"/>
      <c r="H53" s="123"/>
      <c r="I53" s="123"/>
      <c r="J53" s="123"/>
      <c r="K53" s="123"/>
      <c r="L53" s="123"/>
    </row>
    <row r="54" spans="3:12" x14ac:dyDescent="0.2">
      <c r="C54" s="68"/>
      <c r="D54" s="19" t="s">
        <v>100</v>
      </c>
      <c r="E54" s="19"/>
      <c r="F54" s="19"/>
      <c r="G54" s="19"/>
      <c r="H54" s="19"/>
      <c r="I54" s="19"/>
      <c r="J54" s="19"/>
      <c r="K54" s="19"/>
      <c r="L54" s="63"/>
    </row>
    <row r="55" spans="3:12" ht="12.75" customHeight="1" x14ac:dyDescent="0.2">
      <c r="C55" s="68"/>
      <c r="D55" s="204"/>
      <c r="E55" s="205"/>
      <c r="F55" s="205"/>
      <c r="G55" s="205"/>
      <c r="H55" s="205"/>
      <c r="I55" s="205"/>
      <c r="J55" s="205"/>
      <c r="K55" s="205"/>
      <c r="L55" s="206"/>
    </row>
    <row r="56" spans="3:12" x14ac:dyDescent="0.2">
      <c r="C56" s="68"/>
      <c r="D56" s="207"/>
      <c r="E56" s="208"/>
      <c r="F56" s="208"/>
      <c r="G56" s="208"/>
      <c r="H56" s="208"/>
      <c r="I56" s="208"/>
      <c r="J56" s="208"/>
      <c r="K56" s="208"/>
      <c r="L56" s="209"/>
    </row>
    <row r="57" spans="3:12" x14ac:dyDescent="0.2">
      <c r="C57" s="68"/>
      <c r="D57" s="207"/>
      <c r="E57" s="208"/>
      <c r="F57" s="208"/>
      <c r="G57" s="208"/>
      <c r="H57" s="208"/>
      <c r="I57" s="208"/>
      <c r="J57" s="208"/>
      <c r="K57" s="208"/>
      <c r="L57" s="209"/>
    </row>
    <row r="58" spans="3:12" x14ac:dyDescent="0.2">
      <c r="C58" s="68"/>
      <c r="D58" s="210"/>
      <c r="E58" s="211"/>
      <c r="F58" s="211"/>
      <c r="G58" s="211"/>
      <c r="H58" s="211"/>
      <c r="I58" s="211"/>
      <c r="J58" s="211"/>
      <c r="K58" s="211"/>
      <c r="L58" s="212"/>
    </row>
    <row r="59" spans="3:12" x14ac:dyDescent="0.2">
      <c r="C59" s="68" t="s">
        <v>101</v>
      </c>
      <c r="D59" s="19"/>
      <c r="E59" s="19"/>
      <c r="F59" s="19"/>
      <c r="G59" s="19"/>
      <c r="H59" s="19"/>
      <c r="I59" s="19"/>
      <c r="J59" s="19"/>
      <c r="K59" s="19"/>
      <c r="L59" s="63"/>
    </row>
    <row r="60" spans="3:12" ht="5.25" customHeight="1" x14ac:dyDescent="0.2">
      <c r="C60" s="64"/>
      <c r="D60" s="65"/>
      <c r="E60" s="65"/>
      <c r="F60" s="65"/>
      <c r="G60" s="65"/>
      <c r="H60" s="65"/>
      <c r="I60" s="65"/>
      <c r="J60" s="65"/>
      <c r="K60" s="65"/>
      <c r="L60" s="66"/>
    </row>
    <row r="62" spans="3:12" x14ac:dyDescent="0.2">
      <c r="C62" s="237"/>
      <c r="D62" s="237"/>
      <c r="E62" s="237"/>
      <c r="F62" s="237"/>
      <c r="H62" s="72"/>
      <c r="J62" s="237"/>
      <c r="K62" s="237"/>
      <c r="L62" s="237"/>
    </row>
    <row r="63" spans="3:12" x14ac:dyDescent="0.2">
      <c r="C63" s="183" t="s">
        <v>16</v>
      </c>
      <c r="D63" s="183"/>
      <c r="E63" s="183"/>
      <c r="F63" s="183"/>
      <c r="H63" s="43" t="s">
        <v>0</v>
      </c>
      <c r="J63" s="200" t="s">
        <v>240</v>
      </c>
      <c r="K63" s="200"/>
      <c r="L63" s="200"/>
    </row>
    <row r="65" spans="3:12" x14ac:dyDescent="0.2">
      <c r="C65" s="227" t="s">
        <v>241</v>
      </c>
      <c r="D65" s="227"/>
      <c r="E65" s="227"/>
      <c r="F65" s="227"/>
      <c r="G65" s="227"/>
      <c r="H65" s="227"/>
      <c r="I65" s="227"/>
      <c r="J65" s="227"/>
      <c r="K65" s="227"/>
      <c r="L65" s="227"/>
    </row>
    <row r="66" spans="3:12" x14ac:dyDescent="0.2">
      <c r="C66" s="227"/>
      <c r="D66" s="227"/>
      <c r="E66" s="227"/>
      <c r="F66" s="227"/>
      <c r="G66" s="227"/>
      <c r="H66" s="239" t="e">
        <f>VLOOKUP(' område'!H1,' område'!A4:H22,8,FALSE)</f>
        <v>#N/A</v>
      </c>
      <c r="I66" s="239"/>
      <c r="J66" s="239"/>
      <c r="K66" s="239"/>
      <c r="L66" s="239"/>
    </row>
  </sheetData>
  <sheetProtection algorithmName="SHA-512" hashValue="b6xNk+qRBJTJt1Nlv3Qjo7vc7LmxZdmldnXiq7girXx1ei6/BxPFGgDnfF9f4e62PRwASHKMgfld5hDVzArcpQ==" saltValue="NjD0fkxClBrRxMJEqvi85Q==" spinCount="100000" sheet="1" objects="1" scenarios="1" selectLockedCells="1"/>
  <mergeCells count="28">
    <mergeCell ref="C16:L18"/>
    <mergeCell ref="C34:G34"/>
    <mergeCell ref="C21:F21"/>
    <mergeCell ref="G21:J21"/>
    <mergeCell ref="C23:F23"/>
    <mergeCell ref="G23:J23"/>
    <mergeCell ref="C25:F25"/>
    <mergeCell ref="G25:J25"/>
    <mergeCell ref="C27:F27"/>
    <mergeCell ref="G27:J27"/>
    <mergeCell ref="C29:F29"/>
    <mergeCell ref="G29:J29"/>
    <mergeCell ref="C32:L32"/>
    <mergeCell ref="I36:J36"/>
    <mergeCell ref="D55:L58"/>
    <mergeCell ref="C62:F62"/>
    <mergeCell ref="J62:L62"/>
    <mergeCell ref="I49:J49"/>
    <mergeCell ref="C51:L51"/>
    <mergeCell ref="C40:L41"/>
    <mergeCell ref="C43:G43"/>
    <mergeCell ref="I45:J45"/>
    <mergeCell ref="C47:G47"/>
    <mergeCell ref="C63:F63"/>
    <mergeCell ref="J63:L63"/>
    <mergeCell ref="C65:L65"/>
    <mergeCell ref="C66:G66"/>
    <mergeCell ref="H66:L66"/>
  </mergeCells>
  <dataValidations count="2">
    <dataValidation showDropDown="1" showInputMessage="1" showErrorMessage="1" sqref="K25:K26 G25:G26" xr:uid="{00000000-0002-0000-0700-000000000000}"/>
    <dataValidation type="list" allowBlank="1" showInputMessage="1" showErrorMessage="1" sqref="G24 G22" xr:uid="{00000000-0002-0000-0700-000001000000}">
      <formula1>#REF!</formula1>
    </dataValidation>
  </dataValidations>
  <pageMargins left="0.19685039370078741" right="0.19685039370078741" top="0.19685039370078741" bottom="0.19685039370078741" header="0" footer="0"/>
  <pageSetup paperSize="9" orientation="portrait" r:id="rId1"/>
  <headerFooter alignWithMargins="0">
    <oddFooter>&amp;R&amp;6september 2023</oddFooter>
  </headerFooter>
  <drawing r:id="rId2"/>
  <legacyDrawing r:id="rId3"/>
  <oleObjects>
    <mc:AlternateContent xmlns:mc="http://schemas.openxmlformats.org/markup-compatibility/2006">
      <mc:Choice Requires="x14">
        <oleObject progId="Word.Document.12" shapeId="8194" r:id="rId4">
          <objectPr defaultSize="0" r:id="rId5">
            <anchor moveWithCells="1">
              <from>
                <xdr:col>13</xdr:col>
                <xdr:colOff>152400</xdr:colOff>
                <xdr:row>16</xdr:row>
                <xdr:rowOff>114300</xdr:rowOff>
              </from>
              <to>
                <xdr:col>23</xdr:col>
                <xdr:colOff>219075</xdr:colOff>
                <xdr:row>38</xdr:row>
                <xdr:rowOff>66675</xdr:rowOff>
              </to>
            </anchor>
          </objectPr>
        </oleObject>
      </mc:Choice>
      <mc:Fallback>
        <oleObject progId="Word.Document.12" shapeId="8194" r:id="rId4"/>
      </mc:Fallback>
    </mc:AlternateContent>
    <mc:AlternateContent xmlns:mc="http://schemas.openxmlformats.org/markup-compatibility/2006">
      <mc:Choice Requires="x14">
        <oleObject progId="Word.Document.12" shapeId="8195" r:id="rId6">
          <objectPr defaultSize="0" r:id="rId7">
            <anchor moveWithCells="1">
              <from>
                <xdr:col>13</xdr:col>
                <xdr:colOff>161925</xdr:colOff>
                <xdr:row>40</xdr:row>
                <xdr:rowOff>19050</xdr:rowOff>
              </from>
              <to>
                <xdr:col>23</xdr:col>
                <xdr:colOff>228600</xdr:colOff>
                <xdr:row>48</xdr:row>
                <xdr:rowOff>66675</xdr:rowOff>
              </to>
            </anchor>
          </objectPr>
        </oleObject>
      </mc:Choice>
      <mc:Fallback>
        <oleObject progId="Word.Document.12" shapeId="8195" r:id="rId6"/>
      </mc:Fallback>
    </mc:AlternateContent>
  </oleObjec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2000000}">
          <x14:formula1>
            <xm:f>'Ark1'!$A$2:$A$3</xm:f>
          </x14:formula1>
          <xm:sqref>I36:J36 I45:J45 I49:J49</xm:sqref>
        </x14:dataValidation>
        <x14:dataValidation type="list" allowBlank="1" showInputMessage="1" showErrorMessage="1" xr:uid="{00000000-0002-0000-0700-000003000000}">
          <x14:formula1>
            <xm:f>' område'!$H$24:$H$88</xm:f>
          </x14:formula1>
          <xm:sqref>G23:J23</xm:sqref>
        </x14:dataValidation>
        <x14:dataValidation type="list" allowBlank="1" showInputMessage="1" showErrorMessage="1" xr:uid="{00000000-0002-0000-0700-000004000000}">
          <x14:formula1>
            <xm:f>' område'!$A$3:$A$22</xm:f>
          </x14:formula1>
          <xm:sqref>G21:J21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E2CCDB35576F842AD8B19214A57BC29" ma:contentTypeVersion="1" ma:contentTypeDescription="Opret et nyt dokument." ma:contentTypeScope="" ma:versionID="8979240ed9829d0347848a55d547671c">
  <xsd:schema xmlns:xsd="http://www.w3.org/2001/XMLSchema" xmlns:xs="http://www.w3.org/2001/XMLSchema" xmlns:p="http://schemas.microsoft.com/office/2006/metadata/properties" xmlns:ns1="http://schemas.microsoft.com/sharepoint/v3" targetNamespace="http://schemas.microsoft.com/office/2006/metadata/properties" ma:root="true" ma:fieldsID="a771c543922ac300dcdb45e1d95f229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 ma:hidden="true" ma:internalName="PublishingStartDate">
      <xsd:simpleType>
        <xsd:restriction base="dms:Unknown"/>
      </xsd:simpleType>
    </xsd:element>
    <xsd:element name="PublishingExpirationDate" ma:index="9" nillable="true" ma:displayName="Slutdato for planlægning"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C7FEDC-F1C4-430F-A5DA-78308EFAA08C}">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E5F7E9BA-CD02-441C-B478-F0DA71EA170F}">
  <ds:schemaRefs>
    <ds:schemaRef ds:uri="http://schemas.microsoft.com/sharepoint/v3/contenttype/forms"/>
  </ds:schemaRefs>
</ds:datastoreItem>
</file>

<file path=customXml/itemProps3.xml><?xml version="1.0" encoding="utf-8"?>
<ds:datastoreItem xmlns:ds="http://schemas.openxmlformats.org/officeDocument/2006/customXml" ds:itemID="{868193F1-7110-4CD4-A068-92129C8599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11</vt:i4>
      </vt:variant>
      <vt:variant>
        <vt:lpstr>Navngivne områder</vt:lpstr>
      </vt:variant>
      <vt:variant>
        <vt:i4>12</vt:i4>
      </vt:variant>
    </vt:vector>
  </HeadingPairs>
  <TitlesOfParts>
    <vt:vector size="23" baseType="lpstr">
      <vt:lpstr>Ferie menu</vt:lpstr>
      <vt:lpstr>Udbetaling af ferie</vt:lpstr>
      <vt:lpstr>Udbetaling af 6. ferieuge</vt:lpstr>
      <vt:lpstr>Udbetaling af 5. ferieuge</vt:lpstr>
      <vt:lpstr>Ferie på forskud</vt:lpstr>
      <vt:lpstr>Feriekort på forskud </vt:lpstr>
      <vt:lpstr>Overførsel af 5.ferieuge</vt:lpstr>
      <vt:lpstr>Overfør. af ferie på feriekort</vt:lpstr>
      <vt:lpstr>Feriehindring</vt:lpstr>
      <vt:lpstr> område</vt:lpstr>
      <vt:lpstr>Ark1</vt:lpstr>
      <vt:lpstr>aco</vt:lpstr>
      <vt:lpstr>' område'!afdelinger</vt:lpstr>
      <vt:lpstr>' område'!området</vt:lpstr>
      <vt:lpstr>'Ferie på forskud'!Udskriftsområde</vt:lpstr>
      <vt:lpstr>Feriehindring!Udskriftsområde</vt:lpstr>
      <vt:lpstr>'Feriekort på forskud '!Udskriftsområde</vt:lpstr>
      <vt:lpstr>'Overfør. af ferie på feriekort'!Udskriftsområde</vt:lpstr>
      <vt:lpstr>'Overførsel af 5.ferieuge'!Udskriftsområde</vt:lpstr>
      <vt:lpstr>'Udbetaling af 5. ferieuge'!Udskriftsområde</vt:lpstr>
      <vt:lpstr>'Udbetaling af 6. ferieuge'!Udskriftsområde</vt:lpstr>
      <vt:lpstr>'Udbetaling af ferie'!Udskriftsområde</vt:lpstr>
      <vt:lpstr>årsag</vt:lpstr>
    </vt:vector>
  </TitlesOfParts>
  <Company>Region Sjælland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Michaella Lillelund Heide Frederiksen</dc:creator>
  <cp:lastModifiedBy>Hanne Ulrich Sørensen</cp:lastModifiedBy>
  <cp:lastPrinted>2024-12-19T11:55:24Z</cp:lastPrinted>
  <dcterms:created xsi:type="dcterms:W3CDTF">2008-02-26T12:47:03Z</dcterms:created>
  <dcterms:modified xsi:type="dcterms:W3CDTF">2026-04-29T07:11:06Z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0x0101002E2CCDB35576F842AD8B19214A57BC29</vt:lpwstr>
  </property>
</Properties>
</file>