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habo\Desktop\Praksis læger\"/>
    </mc:Choice>
  </mc:AlternateContent>
  <bookViews>
    <workbookView xWindow="14685" yWindow="15" windowWidth="13980" windowHeight="11640" firstSheet="5" activeTab="5"/>
  </bookViews>
  <sheets>
    <sheet name=" område" sheetId="24" state="hidden" r:id="rId1"/>
    <sheet name="menu" sheetId="26" state="hidden" r:id="rId2"/>
    <sheet name="nyansættelse" sheetId="1" state="hidden" r:id="rId3"/>
    <sheet name="ændring" sheetId="7" state="hidden" r:id="rId4"/>
    <sheet name="fratrædelse" sheetId="10" state="hidden" r:id="rId5"/>
    <sheet name="Fraværsskema" sheetId="9" r:id="rId6"/>
    <sheet name="lønaftale" sheetId="20" state="hidden" r:id="rId7"/>
    <sheet name="Ark2" sheetId="2" state="hidden" r:id="rId8"/>
    <sheet name="TR FTR AMIR" sheetId="22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'Ark2'!#REF!</definedName>
    <definedName name="afdeling">' område'!$A$9:$A$388</definedName>
    <definedName name="afdelinger" localSheetId="6">[1]område!$B$24:$B$66</definedName>
    <definedName name="afdelinger1" localSheetId="6">[2]område1!$B$24:$B$67</definedName>
    <definedName name="afdelinger2" localSheetId="6">[2]område2!$B$24:$B$67</definedName>
    <definedName name="afdelinger3" localSheetId="6">[2]område3!$B$24:$B$67</definedName>
    <definedName name="afløning" localSheetId="1">#REF!</definedName>
    <definedName name="afløning">#REF!</definedName>
    <definedName name="afsnit">'[3] område'!$B$24:$B$76</definedName>
    <definedName name="aftale" localSheetId="6">#REF!</definedName>
    <definedName name="aftale" localSheetId="1">'Ark2'!$A$9:$A$10</definedName>
    <definedName name="aftale">'Ark2'!$A$9:$A$10</definedName>
    <definedName name="aktivitet" localSheetId="6">#REF!</definedName>
    <definedName name="aktivitet" localSheetId="1">'Ark2'!$A$6:$A$7</definedName>
    <definedName name="aktivitet">'Ark2'!$A$6:$A$7</definedName>
    <definedName name="ansættelsesforhold" localSheetId="6">#REF!</definedName>
    <definedName name="ansættelsesforhold" localSheetId="1">'Ark2'!$A$1:$A$3</definedName>
    <definedName name="ansættelsesforhold">'Ark2'!$A$1:$A$3</definedName>
    <definedName name="attester" localSheetId="6">[2]Ark2!$N$2:$N$5</definedName>
    <definedName name="attester" localSheetId="1">'Ark2'!$N$2:$N$5</definedName>
    <definedName name="attester">'Ark2'!$N$2:$N$5</definedName>
    <definedName name="basis">#REF!</definedName>
    <definedName name="basis2">#REF!</definedName>
    <definedName name="begrundelse" localSheetId="1">'Ark2'!$L$27:$L$30</definedName>
    <definedName name="begrundelse">'Ark2'!$L$27:$L$30</definedName>
    <definedName name="dækning" localSheetId="1">'TR FTR AMIR'!$A$2:$A$1191</definedName>
    <definedName name="dækning">'TR FTR AMIR'!$A$2:$A$1191</definedName>
    <definedName name="ejperson">#REF!</definedName>
    <definedName name="EksterneData2" localSheetId="7">'Ark2'!#REF!</definedName>
    <definedName name="fratrædelse" localSheetId="6">#REF!</definedName>
    <definedName name="fratrædelse" localSheetId="1">'Ark2'!$M$1:$M$11</definedName>
    <definedName name="fratrædelse">'Ark2'!$M$1:$M$11</definedName>
    <definedName name="funktion" localSheetId="1">'TR FTR AMIR'!$I$31:$I$397</definedName>
    <definedName name="funktion">'TR FTR AMIR'!$I$31:$I$499</definedName>
    <definedName name="geografi" localSheetId="6">[2]Ark2!$O$1:$O$119</definedName>
    <definedName name="geografi" localSheetId="1">'Ark2'!$O$1:$O$122</definedName>
    <definedName name="geografi">'Ark2'!$O$1:$O$122</definedName>
    <definedName name="Header" localSheetId="1">#REF!</definedName>
    <definedName name="Header">#REF!</definedName>
    <definedName name="individuel" localSheetId="1">'Ark2'!$P$3:$P$576</definedName>
    <definedName name="individuel">'Ark2'!$P$3:$P$576</definedName>
    <definedName name="Inst">'[3] område'!$A$24:$A$53</definedName>
    <definedName name="institutioner" localSheetId="1">#REF!</definedName>
    <definedName name="institutioner">#REF!</definedName>
    <definedName name="ja" localSheetId="6">#REF!</definedName>
    <definedName name="ja" localSheetId="1">'Ark2'!$E$1:$E$2</definedName>
    <definedName name="ja">'Ark2'!$E$1:$E$2</definedName>
    <definedName name="janej" localSheetId="1">'Ark2'!$M$27:$M$28</definedName>
    <definedName name="janej">'Ark2'!$M$27:$M$28</definedName>
    <definedName name="los" localSheetId="1">#REF!</definedName>
    <definedName name="los">#REF!</definedName>
    <definedName name="makreds" localSheetId="1">'Ark2'!$C$12:$C$16</definedName>
    <definedName name="makreds">'Ark2'!$C$12:$C$16</definedName>
    <definedName name="nummer" localSheetId="6">#REF!</definedName>
    <definedName name="nummer">'Ark2'!$H$1:$I$4</definedName>
    <definedName name="område">' område'!$A$4:$A$8</definedName>
    <definedName name="område2">#REF!</definedName>
    <definedName name="områdeB">#REF!</definedName>
    <definedName name="området" localSheetId="6">[1]område!$B$3:$B$20</definedName>
    <definedName name="området">'[3] område'!$B$3:$B$23</definedName>
    <definedName name="området1" localSheetId="6">[2]område1!$B$3:$B$22</definedName>
    <definedName name="området2" localSheetId="6">[2]område2!$B$3:$B$22</definedName>
    <definedName name="området3" localSheetId="6">[2]område3!$B$3:$B$22</definedName>
    <definedName name="orlov" localSheetId="6">#REF!</definedName>
    <definedName name="orlov" localSheetId="1">'Ark2'!$L$1:$L$7</definedName>
    <definedName name="orlov">'Ark2'!$L$1:$L$7</definedName>
    <definedName name="person" localSheetId="1">#REF!</definedName>
    <definedName name="person">#REF!</definedName>
    <definedName name="RawData" localSheetId="1">#REF!</definedName>
    <definedName name="RawData">#REF!</definedName>
    <definedName name="RawHeader" localSheetId="1">#REF!</definedName>
    <definedName name="RawHeader">#REF!</definedName>
    <definedName name="rolle" localSheetId="1">'TR FTR AMIR'!$O$31:$O$41</definedName>
    <definedName name="rolle">'TR FTR AMIR'!$O$31:$O$41</definedName>
    <definedName name="skattekort" localSheetId="6">#REF!</definedName>
    <definedName name="skattekort">'Ark2'!$K$1:$K$3</definedName>
    <definedName name="Sprogkrav" localSheetId="1">'Ark2'!$E$5:$E$7</definedName>
    <definedName name="Sprogkrav">'Ark2'!$E$5:$E$7</definedName>
    <definedName name="stillinger" localSheetId="1">#REF!</definedName>
    <definedName name="stillinger">#REF!</definedName>
    <definedName name="tillæg" localSheetId="6">#REF!</definedName>
    <definedName name="tillæg" localSheetId="1">'Ark2'!$F$1:$F$3</definedName>
    <definedName name="tillæg">'Ark2'!$F$1:$F$3</definedName>
    <definedName name="trin" localSheetId="6">lønaftale!$N$81:$N$82</definedName>
    <definedName name="trin" localSheetId="1">'Ark2'!$G$1:$G$2</definedName>
    <definedName name="trin">'Ark2'!$G$1:$G$2</definedName>
    <definedName name="_xlnm.Print_Area" localSheetId="4">fratrædelse!$A$1:$M$69</definedName>
    <definedName name="_xlnm.Print_Area" localSheetId="5">Fraværsskema!$B$1:$P$89</definedName>
    <definedName name="_xlnm.Print_Area" localSheetId="6">lønaftale!$A$1:$K$67</definedName>
    <definedName name="_xlnm.Print_Area" localSheetId="2">nyansættelse!$A$1:$K$112</definedName>
    <definedName name="_xlnm.Print_Area" localSheetId="3">ændring!$A$1:$L$65</definedName>
    <definedName name="_xlnm.Print_Titles" localSheetId="5">Fraværsskema!$1:$20</definedName>
    <definedName name="vagttype" localSheetId="6">#REF!</definedName>
    <definedName name="vagttype" localSheetId="1">'Ark2'!$C$1:$C$6</definedName>
    <definedName name="vagttype">'Ark2'!$C$1:$C$6</definedName>
    <definedName name="årsag" localSheetId="6">#REF!</definedName>
    <definedName name="årsag" localSheetId="1">'Ark2'!$H$1:$H$14</definedName>
    <definedName name="årsag">'Ark2'!$H$1:$H$14</definedName>
  </definedNames>
  <calcPr calcId="152511" fullPrecision="0"/>
</workbook>
</file>

<file path=xl/calcChain.xml><?xml version="1.0" encoding="utf-8"?>
<calcChain xmlns="http://schemas.openxmlformats.org/spreadsheetml/2006/main">
  <c r="I60" i="7" l="1"/>
  <c r="M60" i="7" s="1"/>
  <c r="F17" i="2" l="1"/>
  <c r="F18" i="2"/>
  <c r="G17" i="2" s="1"/>
  <c r="F19" i="2" l="1"/>
  <c r="L59" i="1"/>
  <c r="H59" i="1"/>
  <c r="C69" i="10" l="1"/>
  <c r="G69" i="10"/>
  <c r="E33" i="1"/>
  <c r="D2" i="24" l="1"/>
  <c r="C2" i="24" l="1"/>
  <c r="B2" i="24"/>
  <c r="A2" i="24"/>
  <c r="C51" i="10" l="1"/>
  <c r="V36" i="7" l="1"/>
  <c r="V30" i="7"/>
  <c r="D8" i="7" l="1"/>
  <c r="B63" i="7"/>
  <c r="I32" i="7" l="1"/>
  <c r="V60" i="20" l="1"/>
  <c r="V54" i="20"/>
  <c r="R76" i="1"/>
  <c r="R70" i="1"/>
  <c r="M76" i="20" l="1"/>
  <c r="M75" i="20"/>
  <c r="I36" i="7" l="1"/>
  <c r="B40" i="7"/>
  <c r="B38" i="7"/>
  <c r="B36" i="7"/>
  <c r="B34" i="7"/>
  <c r="B32" i="7"/>
  <c r="B52" i="7"/>
  <c r="F17" i="20" l="1"/>
  <c r="F15" i="20"/>
  <c r="A1" i="24" l="1"/>
  <c r="B1" i="24"/>
  <c r="C1" i="24"/>
  <c r="D1" i="24"/>
  <c r="C11" i="24" l="1"/>
  <c r="C15" i="24"/>
  <c r="C19" i="24"/>
  <c r="C23" i="24"/>
  <c r="C27" i="24"/>
  <c r="C31" i="24"/>
  <c r="C35" i="24"/>
  <c r="C39" i="24"/>
  <c r="C43" i="24"/>
  <c r="C47" i="24"/>
  <c r="C51" i="24"/>
  <c r="C55" i="24"/>
  <c r="C59" i="24"/>
  <c r="C63" i="24"/>
  <c r="C67" i="24"/>
  <c r="C71" i="24"/>
  <c r="C75" i="24"/>
  <c r="C79" i="24"/>
  <c r="C83" i="24"/>
  <c r="C87" i="24"/>
  <c r="C91" i="24"/>
  <c r="C95" i="24"/>
  <c r="C99" i="24"/>
  <c r="C103" i="24"/>
  <c r="C107" i="24"/>
  <c r="C111" i="24"/>
  <c r="C115" i="24"/>
  <c r="C119" i="24"/>
  <c r="C10" i="24"/>
  <c r="C14" i="24"/>
  <c r="C18" i="24"/>
  <c r="C22" i="24"/>
  <c r="C26" i="24"/>
  <c r="C30" i="24"/>
  <c r="C34" i="24"/>
  <c r="C38" i="24"/>
  <c r="C42" i="24"/>
  <c r="C46" i="24"/>
  <c r="C50" i="24"/>
  <c r="C54" i="24"/>
  <c r="C58" i="24"/>
  <c r="C62" i="24"/>
  <c r="C66" i="24"/>
  <c r="C70" i="24"/>
  <c r="C74" i="24"/>
  <c r="C78" i="24"/>
  <c r="C82" i="24"/>
  <c r="C86" i="24"/>
  <c r="C90" i="24"/>
  <c r="C94" i="24"/>
  <c r="C98" i="24"/>
  <c r="C102" i="24"/>
  <c r="C106" i="24"/>
  <c r="C110" i="24"/>
  <c r="C114" i="24"/>
  <c r="C118" i="24"/>
  <c r="C122" i="24"/>
  <c r="C13" i="24"/>
  <c r="C17" i="24"/>
  <c r="C21" i="24"/>
  <c r="C25" i="24"/>
  <c r="C29" i="24"/>
  <c r="C33" i="24"/>
  <c r="C37" i="24"/>
  <c r="C41" i="24"/>
  <c r="C45" i="24"/>
  <c r="C49" i="24"/>
  <c r="C53" i="24"/>
  <c r="C57" i="24"/>
  <c r="C61" i="24"/>
  <c r="C65" i="24"/>
  <c r="C69" i="24"/>
  <c r="C73" i="24"/>
  <c r="C77" i="24"/>
  <c r="C81" i="24"/>
  <c r="C85" i="24"/>
  <c r="C89" i="24"/>
  <c r="C93" i="24"/>
  <c r="C97" i="24"/>
  <c r="C101" i="24"/>
  <c r="C105" i="24"/>
  <c r="C109" i="24"/>
  <c r="C113" i="24"/>
  <c r="C117" i="24"/>
  <c r="C121" i="24"/>
  <c r="C16" i="24"/>
  <c r="C32" i="24"/>
  <c r="C48" i="24"/>
  <c r="C64" i="24"/>
  <c r="C80" i="24"/>
  <c r="C96" i="24"/>
  <c r="C112" i="24"/>
  <c r="C124" i="24"/>
  <c r="C128" i="24"/>
  <c r="C132" i="24"/>
  <c r="C136" i="24"/>
  <c r="C140" i="24"/>
  <c r="C144" i="24"/>
  <c r="C148" i="24"/>
  <c r="C152" i="24"/>
  <c r="C156" i="24"/>
  <c r="C160" i="24"/>
  <c r="C164" i="24"/>
  <c r="C168" i="24"/>
  <c r="C172" i="24"/>
  <c r="C176" i="24"/>
  <c r="C180" i="24"/>
  <c r="C184" i="24"/>
  <c r="C188" i="24"/>
  <c r="C192" i="24"/>
  <c r="C196" i="24"/>
  <c r="C200" i="24"/>
  <c r="C204" i="24"/>
  <c r="C208" i="24"/>
  <c r="C12" i="24"/>
  <c r="C28" i="24"/>
  <c r="C44" i="24"/>
  <c r="C60" i="24"/>
  <c r="C76" i="24"/>
  <c r="C92" i="24"/>
  <c r="C108" i="24"/>
  <c r="C123" i="24"/>
  <c r="C127" i="24"/>
  <c r="C131" i="24"/>
  <c r="C135" i="24"/>
  <c r="C139" i="24"/>
  <c r="C143" i="24"/>
  <c r="C147" i="24"/>
  <c r="C151" i="24"/>
  <c r="C155" i="24"/>
  <c r="C159" i="24"/>
  <c r="C163" i="24"/>
  <c r="C167" i="24"/>
  <c r="C171" i="24"/>
  <c r="C175" i="24"/>
  <c r="C179" i="24"/>
  <c r="C183" i="24"/>
  <c r="C187" i="24"/>
  <c r="C191" i="24"/>
  <c r="C195" i="24"/>
  <c r="C199" i="24"/>
  <c r="C203" i="24"/>
  <c r="C207" i="24"/>
  <c r="C24" i="24"/>
  <c r="C40" i="24"/>
  <c r="C56" i="24"/>
  <c r="C72" i="24"/>
  <c r="C88" i="24"/>
  <c r="C104" i="24"/>
  <c r="C120" i="24"/>
  <c r="C126" i="24"/>
  <c r="C130" i="24"/>
  <c r="C134" i="24"/>
  <c r="C138" i="24"/>
  <c r="C142" i="24"/>
  <c r="C146" i="24"/>
  <c r="C150" i="24"/>
  <c r="C154" i="24"/>
  <c r="C158" i="24"/>
  <c r="C162" i="24"/>
  <c r="C166" i="24"/>
  <c r="C170" i="24"/>
  <c r="C174" i="24"/>
  <c r="C178" i="24"/>
  <c r="C182" i="24"/>
  <c r="C186" i="24"/>
  <c r="C190" i="24"/>
  <c r="C194" i="24"/>
  <c r="C198" i="24"/>
  <c r="C36" i="24"/>
  <c r="C100" i="24"/>
  <c r="C133" i="24"/>
  <c r="C149" i="24"/>
  <c r="C165" i="24"/>
  <c r="C181" i="24"/>
  <c r="C197" i="24"/>
  <c r="C206" i="24"/>
  <c r="C211" i="24"/>
  <c r="C215" i="24"/>
  <c r="C219" i="24"/>
  <c r="C223" i="24"/>
  <c r="C227" i="24"/>
  <c r="C231" i="24"/>
  <c r="C235" i="24"/>
  <c r="C239" i="24"/>
  <c r="C243" i="24"/>
  <c r="C247" i="24"/>
  <c r="C251" i="24"/>
  <c r="C255" i="24"/>
  <c r="C259" i="24"/>
  <c r="C263" i="24"/>
  <c r="C267" i="24"/>
  <c r="C271" i="24"/>
  <c r="C275" i="24"/>
  <c r="C279" i="24"/>
  <c r="C283" i="24"/>
  <c r="C287" i="24"/>
  <c r="C291" i="24"/>
  <c r="C295" i="24"/>
  <c r="C299" i="24"/>
  <c r="C303" i="24"/>
  <c r="C307" i="24"/>
  <c r="C311" i="24"/>
  <c r="C315" i="24"/>
  <c r="C319" i="24"/>
  <c r="C323" i="24"/>
  <c r="C327" i="24"/>
  <c r="C331" i="24"/>
  <c r="C335" i="24"/>
  <c r="C339" i="24"/>
  <c r="C343" i="24"/>
  <c r="C347" i="24"/>
  <c r="C351" i="24"/>
  <c r="C355" i="24"/>
  <c r="C359" i="24"/>
  <c r="C363" i="24"/>
  <c r="C367" i="24"/>
  <c r="C371" i="24"/>
  <c r="C375" i="24"/>
  <c r="C379" i="24"/>
  <c r="C383" i="24"/>
  <c r="C387" i="24"/>
  <c r="C353" i="24"/>
  <c r="C361" i="24"/>
  <c r="C365" i="24"/>
  <c r="C52" i="24"/>
  <c r="C20" i="24"/>
  <c r="C84" i="24"/>
  <c r="C129" i="24"/>
  <c r="C145" i="24"/>
  <c r="C161" i="24"/>
  <c r="C177" i="24"/>
  <c r="C193" i="24"/>
  <c r="C201" i="24"/>
  <c r="C210" i="24"/>
  <c r="C214" i="24"/>
  <c r="C218" i="24"/>
  <c r="C222" i="24"/>
  <c r="C226" i="24"/>
  <c r="C230" i="24"/>
  <c r="C234" i="24"/>
  <c r="C238" i="24"/>
  <c r="C242" i="24"/>
  <c r="C246" i="24"/>
  <c r="C250" i="24"/>
  <c r="C254" i="24"/>
  <c r="C258" i="24"/>
  <c r="C262" i="24"/>
  <c r="C266" i="24"/>
  <c r="C270" i="24"/>
  <c r="C274" i="24"/>
  <c r="C278" i="24"/>
  <c r="C282" i="24"/>
  <c r="C286" i="24"/>
  <c r="C290" i="24"/>
  <c r="C294" i="24"/>
  <c r="C298" i="24"/>
  <c r="C302" i="24"/>
  <c r="C306" i="24"/>
  <c r="C310" i="24"/>
  <c r="C314" i="24"/>
  <c r="C318" i="24"/>
  <c r="C322" i="24"/>
  <c r="C326" i="24"/>
  <c r="C330" i="24"/>
  <c r="C334" i="24"/>
  <c r="C338" i="24"/>
  <c r="C342" i="24"/>
  <c r="C346" i="24"/>
  <c r="C350" i="24"/>
  <c r="C354" i="24"/>
  <c r="C358" i="24"/>
  <c r="C362" i="24"/>
  <c r="C366" i="24"/>
  <c r="C370" i="24"/>
  <c r="C374" i="24"/>
  <c r="C378" i="24"/>
  <c r="C382" i="24"/>
  <c r="C386" i="24"/>
  <c r="C357" i="24"/>
  <c r="C369" i="24"/>
  <c r="C377" i="24"/>
  <c r="C381" i="24"/>
  <c r="C116" i="24"/>
  <c r="C68" i="24"/>
  <c r="C125" i="24"/>
  <c r="C141" i="24"/>
  <c r="C157" i="24"/>
  <c r="C173" i="24"/>
  <c r="C189" i="24"/>
  <c r="C202" i="24"/>
  <c r="C209" i="24"/>
  <c r="C213" i="24"/>
  <c r="C217" i="24"/>
  <c r="C221" i="24"/>
  <c r="C225" i="24"/>
  <c r="C229" i="24"/>
  <c r="C233" i="24"/>
  <c r="C237" i="24"/>
  <c r="C241" i="24"/>
  <c r="C245" i="24"/>
  <c r="C249" i="24"/>
  <c r="C253" i="24"/>
  <c r="C257" i="24"/>
  <c r="C261" i="24"/>
  <c r="C265" i="24"/>
  <c r="C269" i="24"/>
  <c r="C273" i="24"/>
  <c r="C277" i="24"/>
  <c r="C281" i="24"/>
  <c r="C285" i="24"/>
  <c r="C289" i="24"/>
  <c r="C293" i="24"/>
  <c r="C297" i="24"/>
  <c r="C301" i="24"/>
  <c r="C305" i="24"/>
  <c r="C309" i="24"/>
  <c r="C313" i="24"/>
  <c r="C317" i="24"/>
  <c r="C321" i="24"/>
  <c r="C325" i="24"/>
  <c r="C329" i="24"/>
  <c r="C333" i="24"/>
  <c r="C337" i="24"/>
  <c r="C341" i="24"/>
  <c r="C345" i="24"/>
  <c r="C349" i="24"/>
  <c r="C373" i="24"/>
  <c r="C385" i="24"/>
  <c r="C185" i="24"/>
  <c r="C216" i="24"/>
  <c r="C232" i="24"/>
  <c r="C248" i="24"/>
  <c r="C264" i="24"/>
  <c r="C280" i="24"/>
  <c r="C296" i="24"/>
  <c r="C312" i="24"/>
  <c r="C328" i="24"/>
  <c r="C344" i="24"/>
  <c r="C360" i="24"/>
  <c r="C376" i="24"/>
  <c r="C304" i="24"/>
  <c r="C320" i="24"/>
  <c r="C336" i="24"/>
  <c r="C352" i="24"/>
  <c r="C368" i="24"/>
  <c r="C384" i="24"/>
  <c r="C169" i="24"/>
  <c r="C205" i="24"/>
  <c r="C212" i="24"/>
  <c r="C228" i="24"/>
  <c r="C244" i="24"/>
  <c r="C260" i="24"/>
  <c r="C276" i="24"/>
  <c r="C292" i="24"/>
  <c r="C308" i="24"/>
  <c r="C324" i="24"/>
  <c r="C340" i="24"/>
  <c r="C356" i="24"/>
  <c r="C372" i="24"/>
  <c r="C137" i="24"/>
  <c r="C252" i="24"/>
  <c r="C316" i="24"/>
  <c r="C332" i="24"/>
  <c r="C348" i="24"/>
  <c r="C364" i="24"/>
  <c r="C153" i="24"/>
  <c r="C224" i="24"/>
  <c r="C240" i="24"/>
  <c r="C256" i="24"/>
  <c r="C272" i="24"/>
  <c r="C288" i="24"/>
  <c r="C220" i="24"/>
  <c r="C236" i="24"/>
  <c r="C268" i="24"/>
  <c r="C284" i="24"/>
  <c r="C300" i="24"/>
  <c r="C380" i="24"/>
  <c r="D12" i="24"/>
  <c r="D16" i="24"/>
  <c r="D20" i="24"/>
  <c r="D24" i="24"/>
  <c r="D28" i="24"/>
  <c r="D32" i="24"/>
  <c r="D36" i="24"/>
  <c r="D40" i="24"/>
  <c r="D44" i="24"/>
  <c r="D48" i="24"/>
  <c r="D52" i="24"/>
  <c r="D56" i="24"/>
  <c r="D60" i="24"/>
  <c r="D64" i="24"/>
  <c r="D68" i="24"/>
  <c r="D72" i="24"/>
  <c r="D76" i="24"/>
  <c r="D80" i="24"/>
  <c r="D84" i="24"/>
  <c r="D88" i="24"/>
  <c r="D92" i="24"/>
  <c r="D96" i="24"/>
  <c r="D100" i="24"/>
  <c r="D104" i="24"/>
  <c r="D108" i="24"/>
  <c r="D112" i="24"/>
  <c r="D116" i="24"/>
  <c r="D120" i="24"/>
  <c r="D11" i="24"/>
  <c r="D15" i="24"/>
  <c r="D19" i="24"/>
  <c r="D23" i="24"/>
  <c r="D27" i="24"/>
  <c r="D31" i="24"/>
  <c r="D35" i="24"/>
  <c r="D39" i="24"/>
  <c r="D43" i="24"/>
  <c r="D47" i="24"/>
  <c r="D51" i="24"/>
  <c r="D55" i="24"/>
  <c r="D59" i="24"/>
  <c r="D63" i="24"/>
  <c r="D67" i="24"/>
  <c r="D71" i="24"/>
  <c r="D75" i="24"/>
  <c r="D79" i="24"/>
  <c r="D83" i="24"/>
  <c r="D87" i="24"/>
  <c r="D91" i="24"/>
  <c r="D95" i="24"/>
  <c r="D99" i="24"/>
  <c r="D103" i="24"/>
  <c r="D107" i="24"/>
  <c r="D111" i="24"/>
  <c r="D115" i="24"/>
  <c r="D119" i="24"/>
  <c r="D10" i="24"/>
  <c r="D14" i="24"/>
  <c r="D18" i="24"/>
  <c r="D22" i="24"/>
  <c r="D26" i="24"/>
  <c r="D30" i="24"/>
  <c r="D34" i="24"/>
  <c r="D38" i="24"/>
  <c r="D42" i="24"/>
  <c r="D46" i="24"/>
  <c r="D50" i="24"/>
  <c r="D54" i="24"/>
  <c r="D58" i="24"/>
  <c r="D62" i="24"/>
  <c r="D66" i="24"/>
  <c r="D70" i="24"/>
  <c r="D74" i="24"/>
  <c r="D78" i="24"/>
  <c r="D82" i="24"/>
  <c r="D86" i="24"/>
  <c r="D90" i="24"/>
  <c r="D94" i="24"/>
  <c r="D98" i="24"/>
  <c r="D102" i="24"/>
  <c r="D106" i="24"/>
  <c r="D110" i="24"/>
  <c r="D114" i="24"/>
  <c r="D118" i="24"/>
  <c r="D122" i="24"/>
  <c r="D21" i="24"/>
  <c r="D37" i="24"/>
  <c r="D53" i="24"/>
  <c r="D69" i="24"/>
  <c r="D85" i="24"/>
  <c r="D101" i="24"/>
  <c r="D117" i="24"/>
  <c r="D125" i="24"/>
  <c r="D129" i="24"/>
  <c r="D133" i="24"/>
  <c r="D137" i="24"/>
  <c r="D141" i="24"/>
  <c r="D145" i="24"/>
  <c r="D149" i="24"/>
  <c r="D153" i="24"/>
  <c r="D157" i="24"/>
  <c r="D161" i="24"/>
  <c r="D165" i="24"/>
  <c r="D169" i="24"/>
  <c r="D173" i="24"/>
  <c r="D177" i="24"/>
  <c r="D181" i="24"/>
  <c r="D185" i="24"/>
  <c r="D189" i="24"/>
  <c r="D193" i="24"/>
  <c r="D197" i="24"/>
  <c r="D201" i="24"/>
  <c r="D205" i="24"/>
  <c r="D17" i="24"/>
  <c r="D33" i="24"/>
  <c r="D49" i="24"/>
  <c r="D65" i="24"/>
  <c r="D81" i="24"/>
  <c r="D97" i="24"/>
  <c r="D113" i="24"/>
  <c r="D124" i="24"/>
  <c r="D128" i="24"/>
  <c r="D132" i="24"/>
  <c r="D136" i="24"/>
  <c r="D140" i="24"/>
  <c r="D144" i="24"/>
  <c r="D148" i="24"/>
  <c r="D152" i="24"/>
  <c r="D156" i="24"/>
  <c r="D160" i="24"/>
  <c r="D164" i="24"/>
  <c r="D168" i="24"/>
  <c r="D172" i="24"/>
  <c r="D176" i="24"/>
  <c r="D180" i="24"/>
  <c r="D184" i="24"/>
  <c r="D188" i="24"/>
  <c r="D192" i="24"/>
  <c r="D196" i="24"/>
  <c r="D200" i="24"/>
  <c r="D204" i="24"/>
  <c r="D13" i="24"/>
  <c r="D29" i="24"/>
  <c r="D45" i="24"/>
  <c r="D61" i="24"/>
  <c r="D77" i="24"/>
  <c r="D93" i="24"/>
  <c r="D109" i="24"/>
  <c r="D123" i="24"/>
  <c r="D127" i="24"/>
  <c r="D131" i="24"/>
  <c r="D135" i="24"/>
  <c r="D139" i="24"/>
  <c r="D143" i="24"/>
  <c r="D147" i="24"/>
  <c r="D151" i="24"/>
  <c r="D155" i="24"/>
  <c r="D159" i="24"/>
  <c r="D163" i="24"/>
  <c r="D167" i="24"/>
  <c r="D171" i="24"/>
  <c r="D175" i="24"/>
  <c r="D179" i="24"/>
  <c r="D183" i="24"/>
  <c r="D187" i="24"/>
  <c r="D191" i="24"/>
  <c r="D195" i="24"/>
  <c r="D57" i="24"/>
  <c r="D121" i="24"/>
  <c r="D138" i="24"/>
  <c r="D154" i="24"/>
  <c r="D170" i="24"/>
  <c r="D186" i="24"/>
  <c r="D203" i="24"/>
  <c r="D208" i="24"/>
  <c r="D212" i="24"/>
  <c r="D216" i="24"/>
  <c r="D220" i="24"/>
  <c r="D224" i="24"/>
  <c r="D228" i="24"/>
  <c r="D232" i="24"/>
  <c r="D236" i="24"/>
  <c r="D240" i="24"/>
  <c r="D244" i="24"/>
  <c r="D248" i="24"/>
  <c r="D252" i="24"/>
  <c r="D256" i="24"/>
  <c r="D260" i="24"/>
  <c r="D264" i="24"/>
  <c r="D268" i="24"/>
  <c r="D272" i="24"/>
  <c r="D276" i="24"/>
  <c r="D280" i="24"/>
  <c r="D284" i="24"/>
  <c r="D288" i="24"/>
  <c r="D292" i="24"/>
  <c r="D296" i="24"/>
  <c r="D300" i="24"/>
  <c r="D304" i="24"/>
  <c r="D308" i="24"/>
  <c r="D312" i="24"/>
  <c r="D316" i="24"/>
  <c r="D320" i="24"/>
  <c r="D324" i="24"/>
  <c r="D328" i="24"/>
  <c r="D332" i="24"/>
  <c r="D336" i="24"/>
  <c r="D340" i="24"/>
  <c r="D344" i="24"/>
  <c r="D348" i="24"/>
  <c r="D352" i="24"/>
  <c r="D356" i="24"/>
  <c r="D360" i="24"/>
  <c r="D364" i="24"/>
  <c r="D368" i="24"/>
  <c r="D372" i="24"/>
  <c r="D376" i="24"/>
  <c r="D380" i="24"/>
  <c r="D384" i="24"/>
  <c r="D358" i="24"/>
  <c r="D378" i="24"/>
  <c r="D382" i="24"/>
  <c r="D386" i="24"/>
  <c r="D41" i="24"/>
  <c r="D105" i="24"/>
  <c r="D134" i="24"/>
  <c r="D150" i="24"/>
  <c r="D166" i="24"/>
  <c r="D182" i="24"/>
  <c r="D198" i="24"/>
  <c r="D206" i="24"/>
  <c r="D211" i="24"/>
  <c r="D215" i="24"/>
  <c r="D219" i="24"/>
  <c r="D223" i="24"/>
  <c r="D227" i="24"/>
  <c r="D231" i="24"/>
  <c r="D235" i="24"/>
  <c r="D239" i="24"/>
  <c r="D243" i="24"/>
  <c r="D247" i="24"/>
  <c r="D251" i="24"/>
  <c r="D255" i="24"/>
  <c r="D259" i="24"/>
  <c r="D263" i="24"/>
  <c r="D267" i="24"/>
  <c r="D271" i="24"/>
  <c r="D275" i="24"/>
  <c r="D279" i="24"/>
  <c r="D283" i="24"/>
  <c r="D287" i="24"/>
  <c r="D291" i="24"/>
  <c r="D295" i="24"/>
  <c r="D299" i="24"/>
  <c r="D303" i="24"/>
  <c r="D307" i="24"/>
  <c r="D311" i="24"/>
  <c r="D315" i="24"/>
  <c r="D319" i="24"/>
  <c r="D323" i="24"/>
  <c r="D327" i="24"/>
  <c r="D331" i="24"/>
  <c r="D335" i="24"/>
  <c r="D339" i="24"/>
  <c r="D343" i="24"/>
  <c r="D347" i="24"/>
  <c r="D351" i="24"/>
  <c r="D355" i="24"/>
  <c r="D359" i="24"/>
  <c r="D363" i="24"/>
  <c r="D367" i="24"/>
  <c r="D371" i="24"/>
  <c r="D375" i="24"/>
  <c r="D379" i="24"/>
  <c r="D383" i="24"/>
  <c r="D387" i="24"/>
  <c r="D370" i="24"/>
  <c r="D374" i="24"/>
  <c r="D25" i="24"/>
  <c r="D89" i="24"/>
  <c r="D130" i="24"/>
  <c r="D146" i="24"/>
  <c r="D162" i="24"/>
  <c r="D178" i="24"/>
  <c r="D194" i="24"/>
  <c r="D199" i="24"/>
  <c r="D207" i="24"/>
  <c r="D210" i="24"/>
  <c r="D214" i="24"/>
  <c r="D218" i="24"/>
  <c r="D222" i="24"/>
  <c r="D226" i="24"/>
  <c r="D230" i="24"/>
  <c r="D234" i="24"/>
  <c r="D238" i="24"/>
  <c r="D242" i="24"/>
  <c r="D246" i="24"/>
  <c r="D250" i="24"/>
  <c r="D254" i="24"/>
  <c r="D258" i="24"/>
  <c r="D262" i="24"/>
  <c r="D266" i="24"/>
  <c r="D270" i="24"/>
  <c r="D274" i="24"/>
  <c r="D278" i="24"/>
  <c r="D282" i="24"/>
  <c r="D286" i="24"/>
  <c r="D290" i="24"/>
  <c r="D294" i="24"/>
  <c r="D298" i="24"/>
  <c r="D302" i="24"/>
  <c r="D306" i="24"/>
  <c r="D310" i="24"/>
  <c r="D314" i="24"/>
  <c r="D318" i="24"/>
  <c r="D322" i="24"/>
  <c r="D326" i="24"/>
  <c r="D330" i="24"/>
  <c r="D334" i="24"/>
  <c r="D338" i="24"/>
  <c r="D342" i="24"/>
  <c r="D346" i="24"/>
  <c r="D350" i="24"/>
  <c r="D354" i="24"/>
  <c r="D362" i="24"/>
  <c r="D366" i="24"/>
  <c r="D73" i="24"/>
  <c r="D142" i="24"/>
  <c r="D202" i="24"/>
  <c r="D221" i="24"/>
  <c r="D237" i="24"/>
  <c r="D253" i="24"/>
  <c r="D269" i="24"/>
  <c r="D285" i="24"/>
  <c r="D301" i="24"/>
  <c r="D317" i="24"/>
  <c r="D333" i="24"/>
  <c r="D349" i="24"/>
  <c r="D365" i="24"/>
  <c r="D381" i="24"/>
  <c r="D377" i="24"/>
  <c r="D225" i="24"/>
  <c r="D241" i="24"/>
  <c r="D257" i="24"/>
  <c r="D273" i="24"/>
  <c r="D289" i="24"/>
  <c r="D305" i="24"/>
  <c r="D321" i="24"/>
  <c r="D337" i="24"/>
  <c r="D353" i="24"/>
  <c r="D369" i="24"/>
  <c r="D385" i="24"/>
  <c r="D126" i="24"/>
  <c r="D190" i="24"/>
  <c r="D217" i="24"/>
  <c r="D233" i="24"/>
  <c r="D249" i="24"/>
  <c r="D265" i="24"/>
  <c r="D281" i="24"/>
  <c r="D297" i="24"/>
  <c r="D313" i="24"/>
  <c r="D329" i="24"/>
  <c r="D345" i="24"/>
  <c r="D361" i="24"/>
  <c r="D341" i="24"/>
  <c r="D357" i="24"/>
  <c r="D373" i="24"/>
  <c r="D174" i="24"/>
  <c r="D213" i="24"/>
  <c r="D229" i="24"/>
  <c r="D245" i="24"/>
  <c r="D261" i="24"/>
  <c r="D277" i="24"/>
  <c r="D293" i="24"/>
  <c r="D309" i="24"/>
  <c r="D325" i="24"/>
  <c r="D158" i="24"/>
  <c r="D209" i="24"/>
  <c r="B10" i="24"/>
  <c r="B14" i="24"/>
  <c r="B18" i="24"/>
  <c r="B22" i="24"/>
  <c r="B26" i="24"/>
  <c r="B30" i="24"/>
  <c r="B34" i="24"/>
  <c r="B38" i="24"/>
  <c r="B42" i="24"/>
  <c r="B46" i="24"/>
  <c r="B50" i="24"/>
  <c r="B54" i="24"/>
  <c r="B58" i="24"/>
  <c r="B62" i="24"/>
  <c r="B66" i="24"/>
  <c r="B70" i="24"/>
  <c r="B74" i="24"/>
  <c r="B78" i="24"/>
  <c r="B82" i="24"/>
  <c r="B86" i="24"/>
  <c r="B90" i="24"/>
  <c r="B94" i="24"/>
  <c r="B98" i="24"/>
  <c r="B102" i="24"/>
  <c r="B106" i="24"/>
  <c r="B110" i="24"/>
  <c r="B114" i="24"/>
  <c r="B118" i="24"/>
  <c r="B122" i="24"/>
  <c r="B13" i="24"/>
  <c r="B17" i="24"/>
  <c r="B21" i="24"/>
  <c r="B25" i="24"/>
  <c r="B29" i="24"/>
  <c r="B33" i="24"/>
  <c r="B37" i="24"/>
  <c r="B41" i="24"/>
  <c r="B45" i="24"/>
  <c r="B49" i="24"/>
  <c r="B53" i="24"/>
  <c r="B57" i="24"/>
  <c r="B61" i="24"/>
  <c r="B65" i="24"/>
  <c r="B69" i="24"/>
  <c r="B73" i="24"/>
  <c r="B77" i="24"/>
  <c r="B81" i="24"/>
  <c r="B85" i="24"/>
  <c r="B89" i="24"/>
  <c r="B93" i="24"/>
  <c r="B97" i="24"/>
  <c r="B101" i="24"/>
  <c r="B105" i="24"/>
  <c r="B109" i="24"/>
  <c r="B113" i="24"/>
  <c r="B117" i="24"/>
  <c r="B121" i="24"/>
  <c r="B12" i="24"/>
  <c r="B16" i="24"/>
  <c r="B20" i="24"/>
  <c r="B24" i="24"/>
  <c r="B28" i="24"/>
  <c r="B32" i="24"/>
  <c r="B36" i="24"/>
  <c r="B40" i="24"/>
  <c r="B44" i="24"/>
  <c r="B48" i="24"/>
  <c r="B52" i="24"/>
  <c r="B56" i="24"/>
  <c r="B60" i="24"/>
  <c r="B64" i="24"/>
  <c r="B68" i="24"/>
  <c r="B72" i="24"/>
  <c r="B76" i="24"/>
  <c r="B80" i="24"/>
  <c r="B84" i="24"/>
  <c r="B88" i="24"/>
  <c r="B92" i="24"/>
  <c r="B96" i="24"/>
  <c r="B100" i="24"/>
  <c r="B104" i="24"/>
  <c r="B108" i="24"/>
  <c r="B112" i="24"/>
  <c r="B116" i="24"/>
  <c r="B120" i="24"/>
  <c r="B11" i="24"/>
  <c r="B27" i="24"/>
  <c r="B43" i="24"/>
  <c r="B59" i="24"/>
  <c r="B75" i="24"/>
  <c r="B91" i="24"/>
  <c r="B107" i="24"/>
  <c r="B123" i="24"/>
  <c r="B127" i="24"/>
  <c r="B131" i="24"/>
  <c r="B135" i="24"/>
  <c r="B139" i="24"/>
  <c r="B143" i="24"/>
  <c r="B147" i="24"/>
  <c r="B151" i="24"/>
  <c r="B155" i="24"/>
  <c r="B159" i="24"/>
  <c r="B163" i="24"/>
  <c r="B167" i="24"/>
  <c r="B171" i="24"/>
  <c r="B175" i="24"/>
  <c r="B179" i="24"/>
  <c r="B183" i="24"/>
  <c r="B187" i="24"/>
  <c r="B191" i="24"/>
  <c r="B195" i="24"/>
  <c r="B199" i="24"/>
  <c r="B203" i="24"/>
  <c r="B207" i="24"/>
  <c r="B23" i="24"/>
  <c r="B39" i="24"/>
  <c r="B55" i="24"/>
  <c r="B71" i="24"/>
  <c r="B87" i="24"/>
  <c r="B103" i="24"/>
  <c r="B119" i="24"/>
  <c r="B126" i="24"/>
  <c r="B130" i="24"/>
  <c r="B134" i="24"/>
  <c r="B138" i="24"/>
  <c r="B142" i="24"/>
  <c r="B146" i="24"/>
  <c r="B150" i="24"/>
  <c r="B154" i="24"/>
  <c r="B158" i="24"/>
  <c r="B162" i="24"/>
  <c r="B166" i="24"/>
  <c r="B170" i="24"/>
  <c r="B174" i="24"/>
  <c r="B178" i="24"/>
  <c r="B182" i="24"/>
  <c r="B186" i="24"/>
  <c r="B190" i="24"/>
  <c r="B194" i="24"/>
  <c r="B198" i="24"/>
  <c r="B202" i="24"/>
  <c r="B206" i="24"/>
  <c r="B19" i="24"/>
  <c r="B35" i="24"/>
  <c r="B51" i="24"/>
  <c r="B67" i="24"/>
  <c r="B83" i="24"/>
  <c r="B99" i="24"/>
  <c r="B115" i="24"/>
  <c r="B125" i="24"/>
  <c r="B129" i="24"/>
  <c r="B133" i="24"/>
  <c r="B137" i="24"/>
  <c r="B141" i="24"/>
  <c r="B145" i="24"/>
  <c r="B149" i="24"/>
  <c r="B153" i="24"/>
  <c r="B157" i="24"/>
  <c r="B161" i="24"/>
  <c r="B165" i="24"/>
  <c r="B169" i="24"/>
  <c r="B173" i="24"/>
  <c r="B177" i="24"/>
  <c r="B181" i="24"/>
  <c r="B185" i="24"/>
  <c r="B189" i="24"/>
  <c r="B193" i="24"/>
  <c r="B197" i="24"/>
  <c r="B15" i="24"/>
  <c r="B79" i="24"/>
  <c r="B128" i="24"/>
  <c r="B144" i="24"/>
  <c r="B160" i="24"/>
  <c r="B176" i="24"/>
  <c r="B192" i="24"/>
  <c r="B201" i="24"/>
  <c r="B210" i="24"/>
  <c r="B214" i="24"/>
  <c r="B218" i="24"/>
  <c r="B222" i="24"/>
  <c r="B226" i="24"/>
  <c r="B230" i="24"/>
  <c r="B234" i="24"/>
  <c r="B238" i="24"/>
  <c r="B242" i="24"/>
  <c r="B246" i="24"/>
  <c r="B250" i="24"/>
  <c r="B254" i="24"/>
  <c r="B258" i="24"/>
  <c r="B262" i="24"/>
  <c r="B266" i="24"/>
  <c r="B270" i="24"/>
  <c r="B274" i="24"/>
  <c r="B278" i="24"/>
  <c r="B282" i="24"/>
  <c r="B286" i="24"/>
  <c r="B290" i="24"/>
  <c r="B294" i="24"/>
  <c r="B298" i="24"/>
  <c r="B302" i="24"/>
  <c r="B306" i="24"/>
  <c r="B310" i="24"/>
  <c r="B314" i="24"/>
  <c r="B318" i="24"/>
  <c r="B322" i="24"/>
  <c r="B326" i="24"/>
  <c r="B330" i="24"/>
  <c r="B334" i="24"/>
  <c r="B338" i="24"/>
  <c r="B342" i="24"/>
  <c r="B346" i="24"/>
  <c r="B350" i="24"/>
  <c r="B354" i="24"/>
  <c r="B358" i="24"/>
  <c r="B362" i="24"/>
  <c r="B366" i="24"/>
  <c r="B370" i="24"/>
  <c r="B374" i="24"/>
  <c r="B378" i="24"/>
  <c r="B382" i="24"/>
  <c r="B386" i="24"/>
  <c r="B368" i="24"/>
  <c r="B372" i="24"/>
  <c r="B376" i="24"/>
  <c r="B95" i="24"/>
  <c r="B63" i="24"/>
  <c r="B124" i="24"/>
  <c r="B140" i="24"/>
  <c r="B156" i="24"/>
  <c r="B172" i="24"/>
  <c r="B188" i="24"/>
  <c r="B204" i="24"/>
  <c r="B209" i="24"/>
  <c r="B213" i="24"/>
  <c r="B217" i="24"/>
  <c r="B221" i="24"/>
  <c r="B225" i="24"/>
  <c r="B229" i="24"/>
  <c r="B233" i="24"/>
  <c r="B237" i="24"/>
  <c r="B241" i="24"/>
  <c r="B245" i="24"/>
  <c r="B249" i="24"/>
  <c r="B253" i="24"/>
  <c r="B257" i="24"/>
  <c r="B261" i="24"/>
  <c r="B265" i="24"/>
  <c r="B269" i="24"/>
  <c r="B273" i="24"/>
  <c r="B277" i="24"/>
  <c r="B281" i="24"/>
  <c r="B285" i="24"/>
  <c r="B289" i="24"/>
  <c r="B293" i="24"/>
  <c r="B297" i="24"/>
  <c r="B301" i="24"/>
  <c r="B305" i="24"/>
  <c r="B309" i="24"/>
  <c r="B313" i="24"/>
  <c r="B317" i="24"/>
  <c r="B321" i="24"/>
  <c r="B325" i="24"/>
  <c r="B329" i="24"/>
  <c r="B333" i="24"/>
  <c r="B337" i="24"/>
  <c r="B341" i="24"/>
  <c r="B345" i="24"/>
  <c r="B349" i="24"/>
  <c r="B353" i="24"/>
  <c r="B357" i="24"/>
  <c r="B361" i="24"/>
  <c r="B365" i="24"/>
  <c r="B369" i="24"/>
  <c r="B373" i="24"/>
  <c r="B377" i="24"/>
  <c r="B381" i="24"/>
  <c r="B385" i="24"/>
  <c r="B352" i="24"/>
  <c r="B360" i="24"/>
  <c r="B364" i="24"/>
  <c r="B384" i="24"/>
  <c r="B31" i="24"/>
  <c r="B47" i="24"/>
  <c r="B111" i="24"/>
  <c r="B136" i="24"/>
  <c r="B152" i="24"/>
  <c r="B168" i="24"/>
  <c r="B184" i="24"/>
  <c r="B205" i="24"/>
  <c r="B212" i="24"/>
  <c r="B216" i="24"/>
  <c r="B220" i="24"/>
  <c r="B224" i="24"/>
  <c r="B228" i="24"/>
  <c r="B232" i="24"/>
  <c r="B236" i="24"/>
  <c r="B240" i="24"/>
  <c r="B244" i="24"/>
  <c r="B248" i="24"/>
  <c r="B252" i="24"/>
  <c r="B256" i="24"/>
  <c r="B260" i="24"/>
  <c r="B264" i="24"/>
  <c r="B268" i="24"/>
  <c r="B272" i="24"/>
  <c r="B276" i="24"/>
  <c r="B280" i="24"/>
  <c r="B284" i="24"/>
  <c r="B288" i="24"/>
  <c r="B292" i="24"/>
  <c r="B296" i="24"/>
  <c r="B300" i="24"/>
  <c r="B304" i="24"/>
  <c r="B308" i="24"/>
  <c r="B312" i="24"/>
  <c r="B316" i="24"/>
  <c r="B320" i="24"/>
  <c r="B324" i="24"/>
  <c r="B328" i="24"/>
  <c r="B332" i="24"/>
  <c r="B336" i="24"/>
  <c r="B340" i="24"/>
  <c r="B344" i="24"/>
  <c r="B348" i="24"/>
  <c r="B356" i="24"/>
  <c r="B380" i="24"/>
  <c r="B164" i="24"/>
  <c r="B211" i="24"/>
  <c r="B227" i="24"/>
  <c r="B243" i="24"/>
  <c r="B259" i="24"/>
  <c r="B275" i="24"/>
  <c r="B291" i="24"/>
  <c r="B307" i="24"/>
  <c r="B323" i="24"/>
  <c r="B339" i="24"/>
  <c r="B355" i="24"/>
  <c r="B371" i="24"/>
  <c r="B387" i="24"/>
  <c r="B180" i="24"/>
  <c r="B148" i="24"/>
  <c r="B223" i="24"/>
  <c r="B239" i="24"/>
  <c r="B255" i="24"/>
  <c r="B271" i="24"/>
  <c r="B287" i="24"/>
  <c r="B303" i="24"/>
  <c r="B319" i="24"/>
  <c r="B335" i="24"/>
  <c r="B351" i="24"/>
  <c r="B367" i="24"/>
  <c r="B383" i="24"/>
  <c r="B315" i="24"/>
  <c r="B331" i="24"/>
  <c r="B200" i="24"/>
  <c r="B215" i="24"/>
  <c r="B231" i="24"/>
  <c r="B263" i="24"/>
  <c r="B279" i="24"/>
  <c r="B295" i="24"/>
  <c r="B375" i="24"/>
  <c r="B132" i="24"/>
  <c r="B196" i="24"/>
  <c r="B208" i="24"/>
  <c r="B219" i="24"/>
  <c r="B235" i="24"/>
  <c r="B251" i="24"/>
  <c r="B267" i="24"/>
  <c r="B283" i="24"/>
  <c r="B299" i="24"/>
  <c r="B347" i="24"/>
  <c r="B363" i="24"/>
  <c r="B379" i="24"/>
  <c r="B247" i="24"/>
  <c r="B311" i="24"/>
  <c r="B327" i="24"/>
  <c r="B343" i="24"/>
  <c r="B35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7" i="24"/>
  <c r="A98" i="24"/>
  <c r="A99" i="24"/>
  <c r="A100" i="24"/>
  <c r="A101" i="24"/>
  <c r="A102" i="24"/>
  <c r="A103" i="24"/>
  <c r="A104" i="24"/>
  <c r="A105" i="24"/>
  <c r="A107" i="24"/>
  <c r="A108" i="24"/>
  <c r="A109" i="24"/>
  <c r="A110" i="24"/>
  <c r="A111" i="24"/>
  <c r="A113" i="24"/>
  <c r="A115" i="24"/>
  <c r="A116" i="24"/>
  <c r="A118" i="24"/>
  <c r="A120" i="24"/>
  <c r="A122" i="24"/>
  <c r="A124" i="24"/>
  <c r="A126" i="24"/>
  <c r="A128" i="24"/>
  <c r="A130" i="24"/>
  <c r="A132" i="24"/>
  <c r="A134" i="24"/>
  <c r="A136" i="24"/>
  <c r="A138" i="24"/>
  <c r="A140" i="24"/>
  <c r="A142" i="24"/>
  <c r="A144" i="24"/>
  <c r="A146" i="24"/>
  <c r="A148" i="24"/>
  <c r="A150" i="24"/>
  <c r="A153" i="24"/>
  <c r="A155" i="24"/>
  <c r="A157" i="24"/>
  <c r="A159" i="24"/>
  <c r="A161" i="24"/>
  <c r="A163" i="24"/>
  <c r="A165" i="24"/>
  <c r="A167" i="24"/>
  <c r="A169" i="24"/>
  <c r="A171" i="24"/>
  <c r="A173" i="24"/>
  <c r="A175" i="24"/>
  <c r="A177" i="24"/>
  <c r="A179" i="24"/>
  <c r="A181" i="24"/>
  <c r="A183" i="24"/>
  <c r="A185" i="24"/>
  <c r="A187" i="24"/>
  <c r="A189" i="24"/>
  <c r="A191" i="24"/>
  <c r="A193" i="24"/>
  <c r="A195" i="24"/>
  <c r="A197" i="24"/>
  <c r="A199" i="24"/>
  <c r="A201" i="24"/>
  <c r="A203" i="24"/>
  <c r="A205" i="24"/>
  <c r="A207" i="24"/>
  <c r="A209" i="24"/>
  <c r="A211" i="24"/>
  <c r="A213" i="24"/>
  <c r="A215" i="24"/>
  <c r="A217" i="24"/>
  <c r="A219" i="24"/>
  <c r="A221" i="24"/>
  <c r="A223" i="24"/>
  <c r="A225" i="24"/>
  <c r="A227" i="24"/>
  <c r="A229" i="24"/>
  <c r="A231" i="24"/>
  <c r="A233" i="24"/>
  <c r="A235" i="24"/>
  <c r="A237" i="24"/>
  <c r="A239" i="24"/>
  <c r="A241" i="24"/>
  <c r="A243" i="24"/>
  <c r="A245" i="24"/>
  <c r="A247" i="24"/>
  <c r="A249" i="24"/>
  <c r="A251" i="24"/>
  <c r="A253" i="24"/>
  <c r="A255" i="24"/>
  <c r="A257" i="24"/>
  <c r="A259" i="24"/>
  <c r="A261" i="24"/>
  <c r="A263" i="24"/>
  <c r="A265" i="24"/>
  <c r="A267" i="24"/>
  <c r="A269" i="24"/>
  <c r="A271" i="24"/>
  <c r="A273" i="24"/>
  <c r="A275" i="24"/>
  <c r="A277" i="24"/>
  <c r="A278" i="24"/>
  <c r="A96" i="24"/>
  <c r="A106" i="24"/>
  <c r="A112" i="24"/>
  <c r="A114" i="24"/>
  <c r="A117" i="24"/>
  <c r="A119" i="24"/>
  <c r="A121" i="24"/>
  <c r="A123" i="24"/>
  <c r="A125" i="24"/>
  <c r="A127" i="24"/>
  <c r="A129" i="24"/>
  <c r="A131" i="24"/>
  <c r="A133" i="24"/>
  <c r="A135" i="24"/>
  <c r="A137" i="24"/>
  <c r="A139" i="24"/>
  <c r="A141" i="24"/>
  <c r="A143" i="24"/>
  <c r="A145" i="24"/>
  <c r="A147" i="24"/>
  <c r="A149" i="24"/>
  <c r="A151" i="24"/>
  <c r="A152" i="24"/>
  <c r="A154" i="24"/>
  <c r="A156" i="24"/>
  <c r="A158" i="24"/>
  <c r="A160" i="24"/>
  <c r="A162" i="24"/>
  <c r="A164" i="24"/>
  <c r="A166" i="24"/>
  <c r="A168" i="24"/>
  <c r="A170" i="24"/>
  <c r="A172" i="24"/>
  <c r="A174" i="24"/>
  <c r="A176" i="24"/>
  <c r="A178" i="24"/>
  <c r="A180" i="24"/>
  <c r="A182" i="24"/>
  <c r="A184" i="24"/>
  <c r="A186" i="24"/>
  <c r="A188" i="24"/>
  <c r="A190" i="24"/>
  <c r="A192" i="24"/>
  <c r="A194" i="24"/>
  <c r="A196" i="24"/>
  <c r="A198" i="24"/>
  <c r="A200" i="24"/>
  <c r="A202" i="24"/>
  <c r="A204" i="24"/>
  <c r="A206" i="24"/>
  <c r="A208" i="24"/>
  <c r="A210" i="24"/>
  <c r="A212" i="24"/>
  <c r="A214" i="24"/>
  <c r="A216" i="24"/>
  <c r="A218" i="24"/>
  <c r="A220" i="24"/>
  <c r="A222" i="24"/>
  <c r="A224" i="24"/>
  <c r="A226" i="24"/>
  <c r="A228" i="24"/>
  <c r="A230" i="24"/>
  <c r="A232" i="24"/>
  <c r="A234" i="24"/>
  <c r="A236" i="24"/>
  <c r="A238" i="24"/>
  <c r="A240" i="24"/>
  <c r="A242" i="24"/>
  <c r="A244" i="24"/>
  <c r="A246" i="24"/>
  <c r="A248" i="24"/>
  <c r="A250" i="24"/>
  <c r="A252" i="24"/>
  <c r="A254" i="24"/>
  <c r="A256" i="24"/>
  <c r="A258" i="24"/>
  <c r="A260" i="24"/>
  <c r="A262" i="24"/>
  <c r="A264" i="24"/>
  <c r="A266" i="24"/>
  <c r="A268" i="24"/>
  <c r="A270" i="24"/>
  <c r="A272" i="24"/>
  <c r="A274" i="24"/>
  <c r="A276" i="24"/>
  <c r="A279" i="24"/>
  <c r="A281" i="24"/>
  <c r="A283" i="24"/>
  <c r="A285" i="24"/>
  <c r="A287" i="24"/>
  <c r="A289" i="24"/>
  <c r="A291" i="24"/>
  <c r="A293" i="24"/>
  <c r="A295" i="24"/>
  <c r="A297" i="24"/>
  <c r="A299" i="24"/>
  <c r="A301" i="24"/>
  <c r="A303" i="24"/>
  <c r="A305" i="24"/>
  <c r="A307" i="24"/>
  <c r="A309" i="24"/>
  <c r="A311" i="24"/>
  <c r="A313" i="24"/>
  <c r="A315" i="24"/>
  <c r="A317" i="24"/>
  <c r="A319" i="24"/>
  <c r="A321" i="24"/>
  <c r="A323" i="24"/>
  <c r="A325" i="24"/>
  <c r="A327" i="24"/>
  <c r="A329" i="24"/>
  <c r="A331" i="24"/>
  <c r="A332" i="24"/>
  <c r="A334" i="24"/>
  <c r="A335" i="24"/>
  <c r="A337" i="24"/>
  <c r="A339" i="24"/>
  <c r="A341" i="24"/>
  <c r="A343" i="24"/>
  <c r="A345" i="24"/>
  <c r="A347" i="24"/>
  <c r="A349" i="24"/>
  <c r="A351" i="24"/>
  <c r="A353" i="24"/>
  <c r="A355" i="24"/>
  <c r="A357" i="24"/>
  <c r="A359" i="24"/>
  <c r="A361" i="24"/>
  <c r="A363" i="24"/>
  <c r="A365" i="24"/>
  <c r="A367" i="24"/>
  <c r="A369" i="24"/>
  <c r="A371" i="24"/>
  <c r="A373" i="24"/>
  <c r="A375" i="24"/>
  <c r="A377" i="24"/>
  <c r="A379" i="24"/>
  <c r="A381" i="24"/>
  <c r="A383" i="24"/>
  <c r="A385" i="24"/>
  <c r="A387" i="24"/>
  <c r="A280" i="24"/>
  <c r="A282" i="24"/>
  <c r="A284" i="24"/>
  <c r="A286" i="24"/>
  <c r="A288" i="24"/>
  <c r="A290" i="24"/>
  <c r="A292" i="24"/>
  <c r="A294" i="24"/>
  <c r="A296" i="24"/>
  <c r="A298" i="24"/>
  <c r="A300" i="24"/>
  <c r="A302" i="24"/>
  <c r="A304" i="24"/>
  <c r="A306" i="24"/>
  <c r="A308" i="24"/>
  <c r="A310" i="24"/>
  <c r="A312" i="24"/>
  <c r="A314" i="24"/>
  <c r="A316" i="24"/>
  <c r="A318" i="24"/>
  <c r="A320" i="24"/>
  <c r="A322" i="24"/>
  <c r="A324" i="24"/>
  <c r="A326" i="24"/>
  <c r="A328" i="24"/>
  <c r="A330" i="24"/>
  <c r="A333" i="24"/>
  <c r="A336" i="24"/>
  <c r="A338" i="24"/>
  <c r="A340" i="24"/>
  <c r="A342" i="24"/>
  <c r="A344" i="24"/>
  <c r="A346" i="24"/>
  <c r="A348" i="24"/>
  <c r="A350" i="24"/>
  <c r="A352" i="24"/>
  <c r="A354" i="24"/>
  <c r="A356" i="24"/>
  <c r="A358" i="24"/>
  <c r="A360" i="24"/>
  <c r="A362" i="24"/>
  <c r="A364" i="24"/>
  <c r="A366" i="24"/>
  <c r="A368" i="24"/>
  <c r="A370" i="24"/>
  <c r="A372" i="24"/>
  <c r="A374" i="24"/>
  <c r="A376" i="24"/>
  <c r="A378" i="24"/>
  <c r="A380" i="24"/>
  <c r="A382" i="24"/>
  <c r="A384" i="24"/>
  <c r="A386" i="24"/>
  <c r="E5" i="24"/>
  <c r="D5" i="24" s="1"/>
  <c r="E4" i="24"/>
  <c r="D4" i="24" s="1"/>
  <c r="E7" i="24"/>
  <c r="D7" i="24" s="1"/>
  <c r="E6" i="24"/>
  <c r="D9" i="24"/>
  <c r="C9" i="24"/>
  <c r="B9" i="24"/>
  <c r="A9" i="24"/>
  <c r="P19" i="20"/>
  <c r="D6" i="24" l="1"/>
  <c r="I35" i="1"/>
  <c r="E67" i="10" l="1"/>
  <c r="E65" i="7"/>
  <c r="M30" i="7" l="1"/>
  <c r="I30" i="7"/>
  <c r="B30" i="7"/>
  <c r="D112" i="1" l="1"/>
  <c r="L51" i="1"/>
  <c r="G51" i="1" l="1"/>
  <c r="A15" i="2"/>
  <c r="A14" i="2"/>
  <c r="H37" i="20" l="1"/>
  <c r="H36" i="20"/>
  <c r="M28" i="2" l="1"/>
  <c r="M27" i="2"/>
  <c r="L27" i="2"/>
  <c r="L28" i="2"/>
  <c r="L29" i="2"/>
  <c r="H38" i="20" l="1"/>
  <c r="J46" i="20"/>
  <c r="I46" i="20"/>
  <c r="H46" i="20"/>
  <c r="G46" i="20"/>
  <c r="D46" i="20"/>
  <c r="C46" i="20"/>
  <c r="B46" i="20"/>
  <c r="J45" i="20"/>
  <c r="I45" i="20"/>
  <c r="H45" i="20"/>
  <c r="G45" i="20"/>
  <c r="D45" i="20"/>
  <c r="C45" i="20"/>
  <c r="B45" i="20"/>
  <c r="J44" i="20"/>
  <c r="I44" i="20"/>
  <c r="H44" i="20"/>
  <c r="G44" i="20"/>
  <c r="D44" i="20"/>
  <c r="C44" i="20"/>
  <c r="B44" i="20"/>
  <c r="J43" i="20"/>
  <c r="I43" i="20"/>
  <c r="H43" i="20"/>
  <c r="G43" i="20"/>
  <c r="J42" i="20"/>
  <c r="H42" i="20"/>
  <c r="G42" i="20"/>
  <c r="D43" i="20"/>
  <c r="C43" i="20"/>
  <c r="B43" i="20"/>
  <c r="I42" i="20"/>
  <c r="D42" i="20"/>
  <c r="C42" i="20"/>
  <c r="B42" i="20"/>
  <c r="F63" i="1" l="1"/>
  <c r="B63" i="1"/>
  <c r="B46" i="7" l="1"/>
  <c r="E46" i="7" s="1"/>
  <c r="B48" i="7"/>
  <c r="E48" i="7" s="1"/>
  <c r="H49" i="1" l="1"/>
  <c r="B49" i="1"/>
  <c r="H41" i="1" l="1"/>
  <c r="B43" i="1"/>
  <c r="B44" i="7" l="1"/>
  <c r="B42" i="7"/>
  <c r="B28" i="7"/>
  <c r="K46" i="7" l="1"/>
  <c r="J7" i="22" s="1"/>
  <c r="A1" i="22"/>
  <c r="O30" i="22"/>
  <c r="O32" i="22" s="1"/>
  <c r="I30" i="22"/>
  <c r="E42" i="7"/>
  <c r="E44" i="7"/>
  <c r="I403" i="22" l="1"/>
  <c r="I407" i="22"/>
  <c r="I411" i="22"/>
  <c r="I415" i="22"/>
  <c r="I419" i="22"/>
  <c r="I423" i="22"/>
  <c r="I427" i="22"/>
  <c r="I431" i="22"/>
  <c r="I435" i="22"/>
  <c r="I439" i="22"/>
  <c r="I443" i="22"/>
  <c r="I447" i="22"/>
  <c r="I451" i="22"/>
  <c r="I455" i="22"/>
  <c r="I459" i="22"/>
  <c r="I463" i="22"/>
  <c r="I467" i="22"/>
  <c r="I471" i="22"/>
  <c r="I475" i="22"/>
  <c r="I479" i="22"/>
  <c r="I483" i="22"/>
  <c r="I487" i="22"/>
  <c r="I491" i="22"/>
  <c r="I495" i="22"/>
  <c r="I499" i="22"/>
  <c r="I420" i="22"/>
  <c r="I440" i="22"/>
  <c r="I448" i="22"/>
  <c r="I456" i="22"/>
  <c r="I464" i="22"/>
  <c r="I472" i="22"/>
  <c r="I480" i="22"/>
  <c r="I488" i="22"/>
  <c r="I496" i="22"/>
  <c r="I413" i="22"/>
  <c r="I417" i="22"/>
  <c r="I425" i="22"/>
  <c r="I433" i="22"/>
  <c r="I441" i="22"/>
  <c r="I449" i="22"/>
  <c r="I457" i="22"/>
  <c r="I465" i="22"/>
  <c r="I473" i="22"/>
  <c r="I481" i="22"/>
  <c r="I489" i="22"/>
  <c r="I497" i="22"/>
  <c r="I478" i="22"/>
  <c r="I490" i="22"/>
  <c r="I404" i="22"/>
  <c r="I408" i="22"/>
  <c r="I412" i="22"/>
  <c r="I416" i="22"/>
  <c r="I424" i="22"/>
  <c r="I428" i="22"/>
  <c r="I432" i="22"/>
  <c r="I436" i="22"/>
  <c r="I444" i="22"/>
  <c r="I452" i="22"/>
  <c r="I460" i="22"/>
  <c r="I468" i="22"/>
  <c r="I476" i="22"/>
  <c r="I484" i="22"/>
  <c r="I492" i="22"/>
  <c r="I409" i="22"/>
  <c r="I421" i="22"/>
  <c r="I429" i="22"/>
  <c r="I437" i="22"/>
  <c r="I445" i="22"/>
  <c r="I453" i="22"/>
  <c r="I461" i="22"/>
  <c r="I469" i="22"/>
  <c r="I477" i="22"/>
  <c r="I485" i="22"/>
  <c r="I493" i="22"/>
  <c r="I482" i="22"/>
  <c r="I494" i="22"/>
  <c r="I405" i="22"/>
  <c r="I406" i="22"/>
  <c r="I410" i="22"/>
  <c r="I414" i="22"/>
  <c r="I418" i="22"/>
  <c r="I422" i="22"/>
  <c r="I426" i="22"/>
  <c r="I430" i="22"/>
  <c r="I434" i="22"/>
  <c r="I438" i="22"/>
  <c r="I442" i="22"/>
  <c r="I446" i="22"/>
  <c r="I450" i="22"/>
  <c r="I454" i="22"/>
  <c r="I458" i="22"/>
  <c r="I462" i="22"/>
  <c r="I466" i="22"/>
  <c r="I470" i="22"/>
  <c r="I474" i="22"/>
  <c r="I486" i="22"/>
  <c r="I498" i="22"/>
  <c r="I34" i="22"/>
  <c r="I38" i="22"/>
  <c r="I42" i="22"/>
  <c r="I46" i="22"/>
  <c r="I50" i="22"/>
  <c r="I54" i="22"/>
  <c r="I58" i="22"/>
  <c r="I62" i="22"/>
  <c r="I66" i="22"/>
  <c r="I70" i="22"/>
  <c r="I74" i="22"/>
  <c r="I78" i="22"/>
  <c r="I82" i="22"/>
  <c r="I86" i="22"/>
  <c r="I90" i="22"/>
  <c r="I94" i="22"/>
  <c r="I98" i="22"/>
  <c r="I102" i="22"/>
  <c r="I106" i="22"/>
  <c r="I110" i="22"/>
  <c r="I114" i="22"/>
  <c r="I118" i="22"/>
  <c r="I122" i="22"/>
  <c r="I126" i="22"/>
  <c r="I130" i="22"/>
  <c r="I134" i="22"/>
  <c r="I138" i="22"/>
  <c r="I142" i="22"/>
  <c r="I146" i="22"/>
  <c r="I150" i="22"/>
  <c r="I154" i="22"/>
  <c r="I158" i="22"/>
  <c r="I162" i="22"/>
  <c r="I166" i="22"/>
  <c r="I170" i="22"/>
  <c r="I174" i="22"/>
  <c r="I178" i="22"/>
  <c r="I182" i="22"/>
  <c r="I186" i="22"/>
  <c r="I190" i="22"/>
  <c r="I194" i="22"/>
  <c r="I198" i="22"/>
  <c r="I202" i="22"/>
  <c r="I206" i="22"/>
  <c r="I210" i="22"/>
  <c r="I214" i="22"/>
  <c r="I218" i="22"/>
  <c r="I222" i="22"/>
  <c r="I226" i="22"/>
  <c r="I230" i="22"/>
  <c r="I234" i="22"/>
  <c r="I238" i="22"/>
  <c r="I242" i="22"/>
  <c r="I246" i="22"/>
  <c r="I250" i="22"/>
  <c r="I254" i="22"/>
  <c r="I258" i="22"/>
  <c r="I262" i="22"/>
  <c r="I266" i="22"/>
  <c r="I270" i="22"/>
  <c r="I274" i="22"/>
  <c r="I278" i="22"/>
  <c r="I282" i="22"/>
  <c r="I286" i="22"/>
  <c r="I290" i="22"/>
  <c r="I294" i="22"/>
  <c r="I298" i="22"/>
  <c r="I302" i="22"/>
  <c r="I306" i="22"/>
  <c r="I310" i="22"/>
  <c r="I314" i="22"/>
  <c r="I318" i="22"/>
  <c r="I322" i="22"/>
  <c r="I326" i="22"/>
  <c r="I330" i="22"/>
  <c r="I334" i="22"/>
  <c r="I338" i="22"/>
  <c r="I342" i="22"/>
  <c r="I346" i="22"/>
  <c r="I350" i="22"/>
  <c r="I354" i="22"/>
  <c r="I358" i="22"/>
  <c r="I362" i="22"/>
  <c r="I366" i="22"/>
  <c r="I370" i="22"/>
  <c r="I35" i="22"/>
  <c r="I39" i="22"/>
  <c r="I43" i="22"/>
  <c r="I47" i="22"/>
  <c r="I51" i="22"/>
  <c r="I55" i="22"/>
  <c r="I59" i="22"/>
  <c r="I63" i="22"/>
  <c r="I67" i="22"/>
  <c r="I71" i="22"/>
  <c r="I75" i="22"/>
  <c r="I79" i="22"/>
  <c r="I83" i="22"/>
  <c r="I87" i="22"/>
  <c r="I91" i="22"/>
  <c r="I95" i="22"/>
  <c r="I99" i="22"/>
  <c r="I103" i="22"/>
  <c r="I107" i="22"/>
  <c r="I111" i="22"/>
  <c r="I115" i="22"/>
  <c r="I119" i="22"/>
  <c r="I123" i="22"/>
  <c r="I127" i="22"/>
  <c r="I131" i="22"/>
  <c r="I135" i="22"/>
  <c r="I139" i="22"/>
  <c r="I143" i="22"/>
  <c r="I147" i="22"/>
  <c r="I151" i="22"/>
  <c r="I155" i="22"/>
  <c r="I159" i="22"/>
  <c r="I163" i="22"/>
  <c r="I167" i="22"/>
  <c r="I171" i="22"/>
  <c r="I175" i="22"/>
  <c r="I179" i="22"/>
  <c r="I183" i="22"/>
  <c r="I187" i="22"/>
  <c r="I191" i="22"/>
  <c r="I195" i="22"/>
  <c r="I199" i="22"/>
  <c r="I203" i="22"/>
  <c r="I207" i="22"/>
  <c r="I211" i="22"/>
  <c r="I215" i="22"/>
  <c r="I219" i="22"/>
  <c r="I223" i="22"/>
  <c r="I227" i="22"/>
  <c r="I231" i="22"/>
  <c r="I235" i="22"/>
  <c r="I239" i="22"/>
  <c r="I243" i="22"/>
  <c r="I247" i="22"/>
  <c r="I251" i="22"/>
  <c r="I255" i="22"/>
  <c r="I259" i="22"/>
  <c r="I263" i="22"/>
  <c r="I267" i="22"/>
  <c r="I271" i="22"/>
  <c r="I275" i="22"/>
  <c r="I279" i="22"/>
  <c r="I283" i="22"/>
  <c r="I287" i="22"/>
  <c r="I291" i="22"/>
  <c r="I295" i="22"/>
  <c r="I299" i="22"/>
  <c r="I303" i="22"/>
  <c r="I307" i="22"/>
  <c r="I311" i="22"/>
  <c r="I315" i="22"/>
  <c r="I319" i="22"/>
  <c r="I323" i="22"/>
  <c r="I327" i="22"/>
  <c r="I331" i="22"/>
  <c r="I335" i="22"/>
  <c r="I339" i="22"/>
  <c r="I343" i="22"/>
  <c r="I347" i="22"/>
  <c r="I351" i="22"/>
  <c r="I355" i="22"/>
  <c r="I359" i="22"/>
  <c r="I363" i="22"/>
  <c r="I367" i="22"/>
  <c r="I371" i="22"/>
  <c r="I32" i="22"/>
  <c r="I40" i="22"/>
  <c r="I48" i="22"/>
  <c r="I56" i="22"/>
  <c r="I64" i="22"/>
  <c r="I72" i="22"/>
  <c r="I80" i="22"/>
  <c r="I88" i="22"/>
  <c r="I96" i="22"/>
  <c r="I104" i="22"/>
  <c r="I112" i="22"/>
  <c r="I120" i="22"/>
  <c r="I128" i="22"/>
  <c r="I136" i="22"/>
  <c r="I144" i="22"/>
  <c r="I152" i="22"/>
  <c r="I160" i="22"/>
  <c r="I168" i="22"/>
  <c r="I176" i="22"/>
  <c r="I184" i="22"/>
  <c r="I192" i="22"/>
  <c r="I200" i="22"/>
  <c r="I208" i="22"/>
  <c r="I216" i="22"/>
  <c r="I224" i="22"/>
  <c r="I232" i="22"/>
  <c r="I240" i="22"/>
  <c r="I248" i="22"/>
  <c r="I256" i="22"/>
  <c r="I264" i="22"/>
  <c r="I272" i="22"/>
  <c r="I280" i="22"/>
  <c r="I288" i="22"/>
  <c r="I296" i="22"/>
  <c r="I304" i="22"/>
  <c r="I312" i="22"/>
  <c r="I320" i="22"/>
  <c r="I328" i="22"/>
  <c r="I336" i="22"/>
  <c r="I344" i="22"/>
  <c r="I352" i="22"/>
  <c r="I360" i="22"/>
  <c r="I368" i="22"/>
  <c r="I374" i="22"/>
  <c r="I378" i="22"/>
  <c r="I382" i="22"/>
  <c r="I386" i="22"/>
  <c r="I390" i="22"/>
  <c r="I394" i="22"/>
  <c r="I398" i="22"/>
  <c r="I402" i="22"/>
  <c r="I33" i="22"/>
  <c r="I41" i="22"/>
  <c r="I49" i="22"/>
  <c r="I57" i="22"/>
  <c r="I65" i="22"/>
  <c r="I73" i="22"/>
  <c r="I81" i="22"/>
  <c r="I89" i="22"/>
  <c r="I97" i="22"/>
  <c r="I105" i="22"/>
  <c r="I113" i="22"/>
  <c r="I121" i="22"/>
  <c r="I129" i="22"/>
  <c r="I137" i="22"/>
  <c r="I145" i="22"/>
  <c r="I153" i="22"/>
  <c r="I161" i="22"/>
  <c r="I169" i="22"/>
  <c r="I177" i="22"/>
  <c r="I185" i="22"/>
  <c r="I193" i="22"/>
  <c r="I201" i="22"/>
  <c r="I209" i="22"/>
  <c r="I217" i="22"/>
  <c r="I225" i="22"/>
  <c r="I233" i="22"/>
  <c r="I241" i="22"/>
  <c r="I249" i="22"/>
  <c r="I257" i="22"/>
  <c r="I265" i="22"/>
  <c r="I273" i="22"/>
  <c r="I281" i="22"/>
  <c r="I297" i="22"/>
  <c r="I313" i="22"/>
  <c r="I36" i="22"/>
  <c r="I44" i="22"/>
  <c r="I52" i="22"/>
  <c r="I60" i="22"/>
  <c r="I68" i="22"/>
  <c r="I76" i="22"/>
  <c r="I84" i="22"/>
  <c r="I92" i="22"/>
  <c r="I100" i="22"/>
  <c r="I108" i="22"/>
  <c r="I116" i="22"/>
  <c r="I124" i="22"/>
  <c r="I132" i="22"/>
  <c r="I140" i="22"/>
  <c r="I148" i="22"/>
  <c r="I156" i="22"/>
  <c r="I164" i="22"/>
  <c r="I172" i="22"/>
  <c r="I180" i="22"/>
  <c r="I188" i="22"/>
  <c r="I196" i="22"/>
  <c r="I204" i="22"/>
  <c r="I212" i="22"/>
  <c r="I220" i="22"/>
  <c r="I228" i="22"/>
  <c r="I236" i="22"/>
  <c r="I244" i="22"/>
  <c r="I252" i="22"/>
  <c r="I260" i="22"/>
  <c r="I268" i="22"/>
  <c r="I276" i="22"/>
  <c r="I284" i="22"/>
  <c r="I292" i="22"/>
  <c r="I300" i="22"/>
  <c r="I308" i="22"/>
  <c r="I316" i="22"/>
  <c r="I324" i="22"/>
  <c r="I332" i="22"/>
  <c r="I340" i="22"/>
  <c r="I348" i="22"/>
  <c r="I356" i="22"/>
  <c r="I364" i="22"/>
  <c r="I372" i="22"/>
  <c r="I376" i="22"/>
  <c r="I380" i="22"/>
  <c r="I384" i="22"/>
  <c r="I388" i="22"/>
  <c r="I392" i="22"/>
  <c r="I396" i="22"/>
  <c r="I400" i="22"/>
  <c r="I37" i="22"/>
  <c r="I45" i="22"/>
  <c r="I53" i="22"/>
  <c r="I61" i="22"/>
  <c r="I69" i="22"/>
  <c r="I77" i="22"/>
  <c r="I85" i="22"/>
  <c r="I93" i="22"/>
  <c r="I101" i="22"/>
  <c r="I109" i="22"/>
  <c r="I117" i="22"/>
  <c r="I125" i="22"/>
  <c r="I133" i="22"/>
  <c r="I141" i="22"/>
  <c r="I149" i="22"/>
  <c r="I157" i="22"/>
  <c r="I165" i="22"/>
  <c r="I173" i="22"/>
  <c r="I181" i="22"/>
  <c r="I189" i="22"/>
  <c r="I197" i="22"/>
  <c r="I205" i="22"/>
  <c r="I213" i="22"/>
  <c r="I221" i="22"/>
  <c r="I229" i="22"/>
  <c r="I237" i="22"/>
  <c r="I245" i="22"/>
  <c r="I253" i="22"/>
  <c r="I261" i="22"/>
  <c r="I269" i="22"/>
  <c r="I277" i="22"/>
  <c r="I285" i="22"/>
  <c r="I293" i="22"/>
  <c r="I301" i="22"/>
  <c r="I309" i="22"/>
  <c r="I317" i="22"/>
  <c r="I325" i="22"/>
  <c r="I333" i="22"/>
  <c r="I341" i="22"/>
  <c r="I349" i="22"/>
  <c r="I357" i="22"/>
  <c r="I365" i="22"/>
  <c r="I373" i="22"/>
  <c r="I377" i="22"/>
  <c r="I381" i="22"/>
  <c r="I385" i="22"/>
  <c r="I389" i="22"/>
  <c r="I393" i="22"/>
  <c r="I397" i="22"/>
  <c r="I401" i="22"/>
  <c r="I289" i="22"/>
  <c r="I305" i="22"/>
  <c r="I321" i="22"/>
  <c r="I329" i="22"/>
  <c r="I361" i="22"/>
  <c r="I383" i="22"/>
  <c r="I399" i="22"/>
  <c r="I337" i="22"/>
  <c r="I369" i="22"/>
  <c r="I387" i="22"/>
  <c r="I345" i="22"/>
  <c r="I375" i="22"/>
  <c r="I391" i="22"/>
  <c r="I353" i="22"/>
  <c r="I379" i="22"/>
  <c r="I395" i="22"/>
  <c r="A1144" i="22"/>
  <c r="A1148" i="22"/>
  <c r="A1152" i="22"/>
  <c r="A1156" i="22"/>
  <c r="A1160" i="22"/>
  <c r="A1164" i="22"/>
  <c r="A1168" i="22"/>
  <c r="A1172" i="22"/>
  <c r="A1176" i="22"/>
  <c r="A1180" i="22"/>
  <c r="A1184" i="22"/>
  <c r="A1188" i="22"/>
  <c r="A1145" i="22"/>
  <c r="A1149" i="22"/>
  <c r="A1153" i="22"/>
  <c r="A1157" i="22"/>
  <c r="A1161" i="22"/>
  <c r="A1165" i="22"/>
  <c r="A1169" i="22"/>
  <c r="A1173" i="22"/>
  <c r="A1177" i="22"/>
  <c r="A1181" i="22"/>
  <c r="A1185" i="22"/>
  <c r="A1189" i="22"/>
  <c r="A1142" i="22"/>
  <c r="A1146" i="22"/>
  <c r="A1150" i="22"/>
  <c r="A1154" i="22"/>
  <c r="A1158" i="22"/>
  <c r="A1162" i="22"/>
  <c r="A1166" i="22"/>
  <c r="A1170" i="22"/>
  <c r="A1174" i="22"/>
  <c r="A1178" i="22"/>
  <c r="A1182" i="22"/>
  <c r="A1186" i="22"/>
  <c r="A1190" i="22"/>
  <c r="A1143" i="22"/>
  <c r="A1147" i="22"/>
  <c r="A1151" i="22"/>
  <c r="A1155" i="22"/>
  <c r="A1159" i="22"/>
  <c r="A1163" i="22"/>
  <c r="A1167" i="22"/>
  <c r="A1171" i="22"/>
  <c r="A1175" i="22"/>
  <c r="A1179" i="22"/>
  <c r="A1183" i="22"/>
  <c r="A1187" i="22"/>
  <c r="A1191" i="22"/>
  <c r="O12" i="22"/>
  <c r="J10" i="22"/>
  <c r="K42" i="7" s="1"/>
  <c r="A3" i="22"/>
  <c r="A7" i="22"/>
  <c r="A11" i="22"/>
  <c r="A15" i="22"/>
  <c r="A19" i="22"/>
  <c r="A23" i="22"/>
  <c r="A27" i="22"/>
  <c r="A31" i="22"/>
  <c r="A35" i="22"/>
  <c r="A39" i="22"/>
  <c r="A43" i="22"/>
  <c r="A47" i="22"/>
  <c r="A51" i="22"/>
  <c r="A55" i="22"/>
  <c r="A59" i="22"/>
  <c r="A63" i="22"/>
  <c r="A67" i="22"/>
  <c r="A71" i="22"/>
  <c r="A75" i="22"/>
  <c r="A79" i="22"/>
  <c r="A83" i="22"/>
  <c r="A87" i="22"/>
  <c r="A91" i="22"/>
  <c r="A95" i="22"/>
  <c r="A99" i="22"/>
  <c r="A103" i="22"/>
  <c r="A107" i="22"/>
  <c r="A111" i="22"/>
  <c r="A115" i="22"/>
  <c r="A119" i="22"/>
  <c r="A123" i="22"/>
  <c r="A127" i="22"/>
  <c r="A131" i="22"/>
  <c r="A135" i="22"/>
  <c r="A139" i="22"/>
  <c r="A143" i="22"/>
  <c r="A147" i="22"/>
  <c r="A151" i="22"/>
  <c r="A155" i="22"/>
  <c r="A159" i="22"/>
  <c r="A163" i="22"/>
  <c r="A167" i="22"/>
  <c r="A171" i="22"/>
  <c r="A175" i="22"/>
  <c r="A179" i="22"/>
  <c r="A183" i="22"/>
  <c r="A187" i="22"/>
  <c r="A191" i="22"/>
  <c r="A195" i="22"/>
  <c r="A199" i="22"/>
  <c r="A203" i="22"/>
  <c r="A207" i="22"/>
  <c r="A211" i="22"/>
  <c r="A215" i="22"/>
  <c r="A219" i="22"/>
  <c r="A223" i="22"/>
  <c r="A227" i="22"/>
  <c r="A231" i="22"/>
  <c r="A235" i="22"/>
  <c r="A239" i="22"/>
  <c r="A243" i="22"/>
  <c r="A247" i="22"/>
  <c r="A251" i="22"/>
  <c r="A255" i="22"/>
  <c r="A259" i="22"/>
  <c r="A263" i="22"/>
  <c r="A267" i="22"/>
  <c r="A271" i="22"/>
  <c r="A275" i="22"/>
  <c r="A279" i="22"/>
  <c r="A4" i="22"/>
  <c r="A8" i="22"/>
  <c r="A12" i="22"/>
  <c r="A16" i="22"/>
  <c r="A20" i="22"/>
  <c r="A24" i="22"/>
  <c r="A28" i="22"/>
  <c r="A32" i="22"/>
  <c r="A36" i="22"/>
  <c r="A40" i="22"/>
  <c r="A44" i="22"/>
  <c r="A48" i="22"/>
  <c r="A52" i="22"/>
  <c r="A56" i="22"/>
  <c r="A60" i="22"/>
  <c r="A64" i="22"/>
  <c r="A68" i="22"/>
  <c r="A72" i="22"/>
  <c r="A76" i="22"/>
  <c r="A80" i="22"/>
  <c r="A84" i="22"/>
  <c r="A88" i="22"/>
  <c r="A92" i="22"/>
  <c r="A96" i="22"/>
  <c r="A100" i="22"/>
  <c r="A104" i="22"/>
  <c r="A108" i="22"/>
  <c r="A112" i="22"/>
  <c r="A116" i="22"/>
  <c r="A120" i="22"/>
  <c r="A124" i="22"/>
  <c r="A128" i="22"/>
  <c r="A132" i="22"/>
  <c r="A136" i="22"/>
  <c r="A140" i="22"/>
  <c r="A144" i="22"/>
  <c r="A148" i="22"/>
  <c r="A152" i="22"/>
  <c r="A156" i="22"/>
  <c r="A160" i="22"/>
  <c r="A164" i="22"/>
  <c r="A168" i="22"/>
  <c r="A172" i="22"/>
  <c r="A176" i="22"/>
  <c r="A180" i="22"/>
  <c r="A184" i="22"/>
  <c r="A188" i="22"/>
  <c r="A192" i="22"/>
  <c r="A196" i="22"/>
  <c r="A200" i="22"/>
  <c r="A204" i="22"/>
  <c r="A208" i="22"/>
  <c r="A212" i="22"/>
  <c r="A216" i="22"/>
  <c r="A220" i="22"/>
  <c r="A224" i="22"/>
  <c r="A228" i="22"/>
  <c r="A232" i="22"/>
  <c r="A236" i="22"/>
  <c r="A240" i="22"/>
  <c r="A244" i="22"/>
  <c r="A248" i="22"/>
  <c r="A252" i="22"/>
  <c r="A256" i="22"/>
  <c r="A260" i="22"/>
  <c r="A264" i="22"/>
  <c r="A268" i="22"/>
  <c r="A272" i="22"/>
  <c r="A276" i="22"/>
  <c r="A280" i="22"/>
  <c r="A284" i="22"/>
  <c r="A288" i="22"/>
  <c r="A292" i="22"/>
  <c r="A296" i="22"/>
  <c r="A300" i="22"/>
  <c r="A304" i="22"/>
  <c r="A308" i="22"/>
  <c r="A312" i="22"/>
  <c r="A316" i="22"/>
  <c r="A320" i="22"/>
  <c r="A324" i="22"/>
  <c r="A328" i="22"/>
  <c r="A332" i="22"/>
  <c r="A336" i="22"/>
  <c r="A340" i="22"/>
  <c r="A5" i="22"/>
  <c r="A13" i="22"/>
  <c r="A21" i="22"/>
  <c r="A29" i="22"/>
  <c r="A37" i="22"/>
  <c r="A45" i="22"/>
  <c r="A53" i="22"/>
  <c r="A61" i="22"/>
  <c r="A69" i="22"/>
  <c r="A77" i="22"/>
  <c r="A85" i="22"/>
  <c r="A93" i="22"/>
  <c r="A101" i="22"/>
  <c r="A109" i="22"/>
  <c r="A117" i="22"/>
  <c r="A125" i="22"/>
  <c r="A133" i="22"/>
  <c r="A141" i="22"/>
  <c r="A149" i="22"/>
  <c r="A157" i="22"/>
  <c r="A165" i="22"/>
  <c r="A173" i="22"/>
  <c r="A181" i="22"/>
  <c r="A189" i="22"/>
  <c r="A197" i="22"/>
  <c r="A205" i="22"/>
  <c r="A213" i="22"/>
  <c r="A221" i="22"/>
  <c r="A229" i="22"/>
  <c r="A237" i="22"/>
  <c r="A245" i="22"/>
  <c r="A253" i="22"/>
  <c r="A261" i="22"/>
  <c r="A269" i="22"/>
  <c r="A277" i="22"/>
  <c r="A283" i="22"/>
  <c r="A289" i="22"/>
  <c r="A294" i="22"/>
  <c r="A299" i="22"/>
  <c r="A305" i="22"/>
  <c r="A310" i="22"/>
  <c r="A315" i="22"/>
  <c r="A321" i="22"/>
  <c r="A326" i="22"/>
  <c r="A331" i="22"/>
  <c r="A337" i="22"/>
  <c r="A342" i="22"/>
  <c r="A346" i="22"/>
  <c r="A350" i="22"/>
  <c r="A354" i="22"/>
  <c r="A358" i="22"/>
  <c r="A362" i="22"/>
  <c r="A366" i="22"/>
  <c r="A370" i="22"/>
  <c r="A374" i="22"/>
  <c r="A378" i="22"/>
  <c r="A382" i="22"/>
  <c r="A386" i="22"/>
  <c r="A390" i="22"/>
  <c r="A394" i="22"/>
  <c r="A398" i="22"/>
  <c r="A402" i="22"/>
  <c r="A406" i="22"/>
  <c r="A410" i="22"/>
  <c r="A414" i="22"/>
  <c r="A418" i="22"/>
  <c r="A422" i="22"/>
  <c r="A426" i="22"/>
  <c r="A430" i="22"/>
  <c r="A434" i="22"/>
  <c r="A438" i="22"/>
  <c r="A442" i="22"/>
  <c r="A446" i="22"/>
  <c r="A450" i="22"/>
  <c r="A454" i="22"/>
  <c r="A458" i="22"/>
  <c r="A462" i="22"/>
  <c r="A466" i="22"/>
  <c r="A470" i="22"/>
  <c r="A474" i="22"/>
  <c r="A478" i="22"/>
  <c r="A482" i="22"/>
  <c r="A486" i="22"/>
  <c r="A490" i="22"/>
  <c r="A494" i="22"/>
  <c r="A6" i="22"/>
  <c r="A14" i="22"/>
  <c r="A22" i="22"/>
  <c r="A30" i="22"/>
  <c r="A38" i="22"/>
  <c r="A46" i="22"/>
  <c r="A54" i="22"/>
  <c r="A62" i="22"/>
  <c r="A70" i="22"/>
  <c r="A78" i="22"/>
  <c r="A86" i="22"/>
  <c r="A94" i="22"/>
  <c r="A102" i="22"/>
  <c r="A110" i="22"/>
  <c r="A118" i="22"/>
  <c r="A126" i="22"/>
  <c r="A134" i="22"/>
  <c r="A142" i="22"/>
  <c r="A150" i="22"/>
  <c r="A158" i="22"/>
  <c r="A166" i="22"/>
  <c r="A174" i="22"/>
  <c r="A182" i="22"/>
  <c r="A190" i="22"/>
  <c r="A198" i="22"/>
  <c r="A206" i="22"/>
  <c r="A214" i="22"/>
  <c r="A222" i="22"/>
  <c r="A230" i="22"/>
  <c r="A238" i="22"/>
  <c r="A246" i="22"/>
  <c r="A254" i="22"/>
  <c r="A262" i="22"/>
  <c r="A270" i="22"/>
  <c r="A278" i="22"/>
  <c r="A285" i="22"/>
  <c r="A290" i="22"/>
  <c r="A295" i="22"/>
  <c r="A301" i="22"/>
  <c r="A306" i="22"/>
  <c r="A311" i="22"/>
  <c r="A317" i="22"/>
  <c r="A322" i="22"/>
  <c r="A327" i="22"/>
  <c r="A333" i="22"/>
  <c r="A338" i="22"/>
  <c r="A343" i="22"/>
  <c r="A347" i="22"/>
  <c r="A351" i="22"/>
  <c r="A355" i="22"/>
  <c r="A359" i="22"/>
  <c r="A363" i="22"/>
  <c r="A367" i="22"/>
  <c r="A371" i="22"/>
  <c r="A375" i="22"/>
  <c r="A379" i="22"/>
  <c r="A383" i="22"/>
  <c r="A387" i="22"/>
  <c r="A391" i="22"/>
  <c r="A395" i="22"/>
  <c r="A399" i="22"/>
  <c r="A403" i="22"/>
  <c r="A407" i="22"/>
  <c r="A411" i="22"/>
  <c r="A415" i="22"/>
  <c r="A419" i="22"/>
  <c r="A423" i="22"/>
  <c r="A427" i="22"/>
  <c r="A431" i="22"/>
  <c r="A435" i="22"/>
  <c r="A439" i="22"/>
  <c r="A443" i="22"/>
  <c r="A447" i="22"/>
  <c r="A451" i="22"/>
  <c r="A455" i="22"/>
  <c r="A459" i="22"/>
  <c r="A463" i="22"/>
  <c r="A467" i="22"/>
  <c r="A471" i="22"/>
  <c r="A475" i="22"/>
  <c r="A479" i="22"/>
  <c r="A483" i="22"/>
  <c r="A487" i="22"/>
  <c r="A491" i="22"/>
  <c r="A495" i="22"/>
  <c r="A499" i="22"/>
  <c r="A503" i="22"/>
  <c r="A507" i="22"/>
  <c r="A511" i="22"/>
  <c r="A515" i="22"/>
  <c r="A519" i="22"/>
  <c r="A523" i="22"/>
  <c r="A527" i="22"/>
  <c r="A531" i="22"/>
  <c r="A535" i="22"/>
  <c r="A539" i="22"/>
  <c r="A543" i="22"/>
  <c r="A547" i="22"/>
  <c r="A551" i="22"/>
  <c r="A555" i="22"/>
  <c r="A559" i="22"/>
  <c r="A563" i="22"/>
  <c r="A567" i="22"/>
  <c r="A571" i="22"/>
  <c r="A10" i="22"/>
  <c r="A26" i="22"/>
  <c r="A42" i="22"/>
  <c r="A58" i="22"/>
  <c r="A74" i="22"/>
  <c r="A90" i="22"/>
  <c r="A106" i="22"/>
  <c r="A122" i="22"/>
  <c r="A138" i="22"/>
  <c r="A154" i="22"/>
  <c r="A170" i="22"/>
  <c r="A186" i="22"/>
  <c r="A202" i="22"/>
  <c r="A218" i="22"/>
  <c r="A234" i="22"/>
  <c r="A250" i="22"/>
  <c r="A266" i="22"/>
  <c r="A282" i="22"/>
  <c r="A293" i="22"/>
  <c r="A303" i="22"/>
  <c r="A314" i="22"/>
  <c r="A325" i="22"/>
  <c r="A335" i="22"/>
  <c r="A345" i="22"/>
  <c r="A353" i="22"/>
  <c r="A361" i="22"/>
  <c r="A369" i="22"/>
  <c r="A377" i="22"/>
  <c r="A385" i="22"/>
  <c r="A393" i="22"/>
  <c r="A401" i="22"/>
  <c r="A409" i="22"/>
  <c r="A417" i="22"/>
  <c r="A425" i="22"/>
  <c r="A433" i="22"/>
  <c r="A441" i="22"/>
  <c r="A449" i="22"/>
  <c r="A457" i="22"/>
  <c r="A465" i="22"/>
  <c r="A473" i="22"/>
  <c r="A481" i="22"/>
  <c r="A489" i="22"/>
  <c r="A497" i="22"/>
  <c r="A502" i="22"/>
  <c r="A508" i="22"/>
  <c r="A513" i="22"/>
  <c r="A518" i="22"/>
  <c r="A524" i="22"/>
  <c r="A529" i="22"/>
  <c r="A534" i="22"/>
  <c r="A540" i="22"/>
  <c r="A545" i="22"/>
  <c r="A550" i="22"/>
  <c r="A556" i="22"/>
  <c r="A561" i="22"/>
  <c r="A566" i="22"/>
  <c r="A572" i="22"/>
  <c r="A576" i="22"/>
  <c r="A580" i="22"/>
  <c r="A584" i="22"/>
  <c r="A588" i="22"/>
  <c r="A592" i="22"/>
  <c r="A596" i="22"/>
  <c r="A600" i="22"/>
  <c r="A604" i="22"/>
  <c r="A608" i="22"/>
  <c r="A612" i="22"/>
  <c r="A616" i="22"/>
  <c r="A620" i="22"/>
  <c r="A624" i="22"/>
  <c r="A628" i="22"/>
  <c r="A632" i="22"/>
  <c r="A636" i="22"/>
  <c r="A640" i="22"/>
  <c r="A644" i="22"/>
  <c r="A648" i="22"/>
  <c r="A652" i="22"/>
  <c r="A656" i="22"/>
  <c r="A660" i="22"/>
  <c r="A664" i="22"/>
  <c r="A668" i="22"/>
  <c r="A672" i="22"/>
  <c r="A676" i="22"/>
  <c r="A680" i="22"/>
  <c r="A684" i="22"/>
  <c r="A688" i="22"/>
  <c r="A692" i="22"/>
  <c r="A696" i="22"/>
  <c r="A700" i="22"/>
  <c r="A704" i="22"/>
  <c r="A708" i="22"/>
  <c r="A712" i="22"/>
  <c r="A716" i="22"/>
  <c r="A720" i="22"/>
  <c r="A724" i="22"/>
  <c r="A728" i="22"/>
  <c r="A732" i="22"/>
  <c r="A736" i="22"/>
  <c r="A740" i="22"/>
  <c r="A744" i="22"/>
  <c r="A748" i="22"/>
  <c r="A752" i="22"/>
  <c r="A756" i="22"/>
  <c r="A760" i="22"/>
  <c r="A764" i="22"/>
  <c r="A768" i="22"/>
  <c r="A772" i="22"/>
  <c r="A776" i="22"/>
  <c r="A780" i="22"/>
  <c r="A784" i="22"/>
  <c r="A788" i="22"/>
  <c r="A792" i="22"/>
  <c r="A796" i="22"/>
  <c r="A800" i="22"/>
  <c r="A804" i="22"/>
  <c r="A808" i="22"/>
  <c r="A812" i="22"/>
  <c r="A816" i="22"/>
  <c r="A820" i="22"/>
  <c r="A824" i="22"/>
  <c r="A828" i="22"/>
  <c r="A832" i="22"/>
  <c r="A836" i="22"/>
  <c r="A840" i="22"/>
  <c r="A844" i="22"/>
  <c r="A848" i="22"/>
  <c r="A852" i="22"/>
  <c r="A856" i="22"/>
  <c r="A860" i="22"/>
  <c r="A864" i="22"/>
  <c r="A868" i="22"/>
  <c r="A872" i="22"/>
  <c r="A876" i="22"/>
  <c r="A880" i="22"/>
  <c r="A884" i="22"/>
  <c r="A888" i="22"/>
  <c r="A892" i="22"/>
  <c r="A896" i="22"/>
  <c r="A900" i="22"/>
  <c r="A904" i="22"/>
  <c r="A908" i="22"/>
  <c r="A912" i="22"/>
  <c r="A916" i="22"/>
  <c r="A920" i="22"/>
  <c r="A924" i="22"/>
  <c r="A928" i="22"/>
  <c r="A932" i="22"/>
  <c r="A936" i="22"/>
  <c r="A940" i="22"/>
  <c r="A944" i="22"/>
  <c r="A948" i="22"/>
  <c r="A952" i="22"/>
  <c r="A956" i="22"/>
  <c r="A960" i="22"/>
  <c r="A964" i="22"/>
  <c r="A968" i="22"/>
  <c r="A972" i="22"/>
  <c r="A976" i="22"/>
  <c r="A980" i="22"/>
  <c r="A984" i="22"/>
  <c r="A988" i="22"/>
  <c r="A992" i="22"/>
  <c r="A996" i="22"/>
  <c r="A1000" i="22"/>
  <c r="A1004" i="22"/>
  <c r="A1008" i="22"/>
  <c r="A1012" i="22"/>
  <c r="A1016" i="22"/>
  <c r="A1020" i="22"/>
  <c r="A1024" i="22"/>
  <c r="A9" i="22"/>
  <c r="A33" i="22"/>
  <c r="A50" i="22"/>
  <c r="A73" i="22"/>
  <c r="A97" i="22"/>
  <c r="A114" i="22"/>
  <c r="A137" i="22"/>
  <c r="A161" i="22"/>
  <c r="A178" i="22"/>
  <c r="A201" i="22"/>
  <c r="A225" i="22"/>
  <c r="A242" i="22"/>
  <c r="A265" i="22"/>
  <c r="A286" i="22"/>
  <c r="A298" i="22"/>
  <c r="A313" i="22"/>
  <c r="A329" i="22"/>
  <c r="A341" i="22"/>
  <c r="A352" i="22"/>
  <c r="A364" i="22"/>
  <c r="A373" i="22"/>
  <c r="A384" i="22"/>
  <c r="A396" i="22"/>
  <c r="A405" i="22"/>
  <c r="A416" i="22"/>
  <c r="A428" i="22"/>
  <c r="A437" i="22"/>
  <c r="A448" i="22"/>
  <c r="A460" i="22"/>
  <c r="A469" i="22"/>
  <c r="A480" i="22"/>
  <c r="A492" i="22"/>
  <c r="A500" i="22"/>
  <c r="A506" i="22"/>
  <c r="A514" i="22"/>
  <c r="A521" i="22"/>
  <c r="A528" i="22"/>
  <c r="A536" i="22"/>
  <c r="A542" i="22"/>
  <c r="A549" i="22"/>
  <c r="A557" i="22"/>
  <c r="A564" i="22"/>
  <c r="A570" i="22"/>
  <c r="A577" i="22"/>
  <c r="A582" i="22"/>
  <c r="A587" i="22"/>
  <c r="A593" i="22"/>
  <c r="A598" i="22"/>
  <c r="A603" i="22"/>
  <c r="A609" i="22"/>
  <c r="A614" i="22"/>
  <c r="A619" i="22"/>
  <c r="A625" i="22"/>
  <c r="A630" i="22"/>
  <c r="A635" i="22"/>
  <c r="A641" i="22"/>
  <c r="A646" i="22"/>
  <c r="A651" i="22"/>
  <c r="A657" i="22"/>
  <c r="A662" i="22"/>
  <c r="A667" i="22"/>
  <c r="A673" i="22"/>
  <c r="A678" i="22"/>
  <c r="A683" i="22"/>
  <c r="A689" i="22"/>
  <c r="A694" i="22"/>
  <c r="A699" i="22"/>
  <c r="A705" i="22"/>
  <c r="A710" i="22"/>
  <c r="A715" i="22"/>
  <c r="A721" i="22"/>
  <c r="A726" i="22"/>
  <c r="A731" i="22"/>
  <c r="A737" i="22"/>
  <c r="A742" i="22"/>
  <c r="A747" i="22"/>
  <c r="A753" i="22"/>
  <c r="A758" i="22"/>
  <c r="A763" i="22"/>
  <c r="A769" i="22"/>
  <c r="A774" i="22"/>
  <c r="A779" i="22"/>
  <c r="A785" i="22"/>
  <c r="A790" i="22"/>
  <c r="A795" i="22"/>
  <c r="A801" i="22"/>
  <c r="A806" i="22"/>
  <c r="A811" i="22"/>
  <c r="A817" i="22"/>
  <c r="A822" i="22"/>
  <c r="A827" i="22"/>
  <c r="A833" i="22"/>
  <c r="A838" i="22"/>
  <c r="A843" i="22"/>
  <c r="A849" i="22"/>
  <c r="A854" i="22"/>
  <c r="A859" i="22"/>
  <c r="A865" i="22"/>
  <c r="A870" i="22"/>
  <c r="A875" i="22"/>
  <c r="A881" i="22"/>
  <c r="A886" i="22"/>
  <c r="A891" i="22"/>
  <c r="A897" i="22"/>
  <c r="A902" i="22"/>
  <c r="A907" i="22"/>
  <c r="A913" i="22"/>
  <c r="A918" i="22"/>
  <c r="A923" i="22"/>
  <c r="A929" i="22"/>
  <c r="A934" i="22"/>
  <c r="A939" i="22"/>
  <c r="A945" i="22"/>
  <c r="A950" i="22"/>
  <c r="A955" i="22"/>
  <c r="A961" i="22"/>
  <c r="A966" i="22"/>
  <c r="A971" i="22"/>
  <c r="A977" i="22"/>
  <c r="A982" i="22"/>
  <c r="A987" i="22"/>
  <c r="A993" i="22"/>
  <c r="A998" i="22"/>
  <c r="A1003" i="22"/>
  <c r="A1009" i="22"/>
  <c r="A1014" i="22"/>
  <c r="A1019" i="22"/>
  <c r="A1025" i="22"/>
  <c r="A1029" i="22"/>
  <c r="A1033" i="22"/>
  <c r="A1037" i="22"/>
  <c r="A1041" i="22"/>
  <c r="A17" i="22"/>
  <c r="A34" i="22"/>
  <c r="A57" i="22"/>
  <c r="A81" i="22"/>
  <c r="A98" i="22"/>
  <c r="A121" i="22"/>
  <c r="A145" i="22"/>
  <c r="A162" i="22"/>
  <c r="A185" i="22"/>
  <c r="A209" i="22"/>
  <c r="A226" i="22"/>
  <c r="A249" i="22"/>
  <c r="A273" i="22"/>
  <c r="A287" i="22"/>
  <c r="A302" i="22"/>
  <c r="A318" i="22"/>
  <c r="A330" i="22"/>
  <c r="A344" i="22"/>
  <c r="A356" i="22"/>
  <c r="A365" i="22"/>
  <c r="A376" i="22"/>
  <c r="A388" i="22"/>
  <c r="A397" i="22"/>
  <c r="A408" i="22"/>
  <c r="A420" i="22"/>
  <c r="A429" i="22"/>
  <c r="A440" i="22"/>
  <c r="A452" i="22"/>
  <c r="A461" i="22"/>
  <c r="A472" i="22"/>
  <c r="A484" i="22"/>
  <c r="A493" i="22"/>
  <c r="A501" i="22"/>
  <c r="A509" i="22"/>
  <c r="A516" i="22"/>
  <c r="A522" i="22"/>
  <c r="A530" i="22"/>
  <c r="A537" i="22"/>
  <c r="A544" i="22"/>
  <c r="A552" i="22"/>
  <c r="A558" i="22"/>
  <c r="A565" i="22"/>
  <c r="A573" i="22"/>
  <c r="A578" i="22"/>
  <c r="A583" i="22"/>
  <c r="A589" i="22"/>
  <c r="A594" i="22"/>
  <c r="A599" i="22"/>
  <c r="A605" i="22"/>
  <c r="A610" i="22"/>
  <c r="A615" i="22"/>
  <c r="A621" i="22"/>
  <c r="A626" i="22"/>
  <c r="A631" i="22"/>
  <c r="A637" i="22"/>
  <c r="A642" i="22"/>
  <c r="A647" i="22"/>
  <c r="A653" i="22"/>
  <c r="A658" i="22"/>
  <c r="A663" i="22"/>
  <c r="A669" i="22"/>
  <c r="A674" i="22"/>
  <c r="A679" i="22"/>
  <c r="A685" i="22"/>
  <c r="A690" i="22"/>
  <c r="A695" i="22"/>
  <c r="A701" i="22"/>
  <c r="A706" i="22"/>
  <c r="A711" i="22"/>
  <c r="A717" i="22"/>
  <c r="A722" i="22"/>
  <c r="A727" i="22"/>
  <c r="A733" i="22"/>
  <c r="A738" i="22"/>
  <c r="A743" i="22"/>
  <c r="A749" i="22"/>
  <c r="A754" i="22"/>
  <c r="A759" i="22"/>
  <c r="A765" i="22"/>
  <c r="A770" i="22"/>
  <c r="A775" i="22"/>
  <c r="A781" i="22"/>
  <c r="A786" i="22"/>
  <c r="A791" i="22"/>
  <c r="A797" i="22"/>
  <c r="A802" i="22"/>
  <c r="A807" i="22"/>
  <c r="A813" i="22"/>
  <c r="A818" i="22"/>
  <c r="A823" i="22"/>
  <c r="A829" i="22"/>
  <c r="A834" i="22"/>
  <c r="A839" i="22"/>
  <c r="A845" i="22"/>
  <c r="A850" i="22"/>
  <c r="A855" i="22"/>
  <c r="A861" i="22"/>
  <c r="A866" i="22"/>
  <c r="A871" i="22"/>
  <c r="A877" i="22"/>
  <c r="A882" i="22"/>
  <c r="A887" i="22"/>
  <c r="A893" i="22"/>
  <c r="A898" i="22"/>
  <c r="A903" i="22"/>
  <c r="A909" i="22"/>
  <c r="A914" i="22"/>
  <c r="A919" i="22"/>
  <c r="A925" i="22"/>
  <c r="A930" i="22"/>
  <c r="A935" i="22"/>
  <c r="A941" i="22"/>
  <c r="A946" i="22"/>
  <c r="A951" i="22"/>
  <c r="A957" i="22"/>
  <c r="A962" i="22"/>
  <c r="A967" i="22"/>
  <c r="A973" i="22"/>
  <c r="A978" i="22"/>
  <c r="A983" i="22"/>
  <c r="A989" i="22"/>
  <c r="A994" i="22"/>
  <c r="A999" i="22"/>
  <c r="A1005" i="22"/>
  <c r="A1010" i="22"/>
  <c r="A1015" i="22"/>
  <c r="A1021" i="22"/>
  <c r="A1026" i="22"/>
  <c r="A1030" i="22"/>
  <c r="A1034" i="22"/>
  <c r="A1038" i="22"/>
  <c r="A1042" i="22"/>
  <c r="A1046" i="22"/>
  <c r="A1050" i="22"/>
  <c r="A1054" i="22"/>
  <c r="A1058" i="22"/>
  <c r="A1062" i="22"/>
  <c r="A1066" i="22"/>
  <c r="A1070" i="22"/>
  <c r="A1074" i="22"/>
  <c r="A1078" i="22"/>
  <c r="A1082" i="22"/>
  <c r="A1086" i="22"/>
  <c r="A1090" i="22"/>
  <c r="A1094" i="22"/>
  <c r="A1098" i="22"/>
  <c r="A1102" i="22"/>
  <c r="A1106" i="22"/>
  <c r="A1110" i="22"/>
  <c r="A1114" i="22"/>
  <c r="A1118" i="22"/>
  <c r="A1122" i="22"/>
  <c r="A1126" i="22"/>
  <c r="A1130" i="22"/>
  <c r="A1134" i="22"/>
  <c r="A1138" i="22"/>
  <c r="A2" i="22"/>
  <c r="A18" i="22"/>
  <c r="A41" i="22"/>
  <c r="A65" i="22"/>
  <c r="A82" i="22"/>
  <c r="A105" i="22"/>
  <c r="A129" i="22"/>
  <c r="A146" i="22"/>
  <c r="A169" i="22"/>
  <c r="A193" i="22"/>
  <c r="A210" i="22"/>
  <c r="A233" i="22"/>
  <c r="A257" i="22"/>
  <c r="A274" i="22"/>
  <c r="A291" i="22"/>
  <c r="A307" i="22"/>
  <c r="A319" i="22"/>
  <c r="A334" i="22"/>
  <c r="A348" i="22"/>
  <c r="A357" i="22"/>
  <c r="A368" i="22"/>
  <c r="A380" i="22"/>
  <c r="A389" i="22"/>
  <c r="A400" i="22"/>
  <c r="A412" i="22"/>
  <c r="A421" i="22"/>
  <c r="A432" i="22"/>
  <c r="A444" i="22"/>
  <c r="A453" i="22"/>
  <c r="A464" i="22"/>
  <c r="A476" i="22"/>
  <c r="A485" i="22"/>
  <c r="A496" i="22"/>
  <c r="A504" i="22"/>
  <c r="A510" i="22"/>
  <c r="A517" i="22"/>
  <c r="A525" i="22"/>
  <c r="A532" i="22"/>
  <c r="A538" i="22"/>
  <c r="A546" i="22"/>
  <c r="A553" i="22"/>
  <c r="A560" i="22"/>
  <c r="A568" i="22"/>
  <c r="A574" i="22"/>
  <c r="A579" i="22"/>
  <c r="A585" i="22"/>
  <c r="A590" i="22"/>
  <c r="A595" i="22"/>
  <c r="A601" i="22"/>
  <c r="A606" i="22"/>
  <c r="A611" i="22"/>
  <c r="A617" i="22"/>
  <c r="A622" i="22"/>
  <c r="A627" i="22"/>
  <c r="A633" i="22"/>
  <c r="A638" i="22"/>
  <c r="A643" i="22"/>
  <c r="A649" i="22"/>
  <c r="A654" i="22"/>
  <c r="A659" i="22"/>
  <c r="A665" i="22"/>
  <c r="A670" i="22"/>
  <c r="A675" i="22"/>
  <c r="A681" i="22"/>
  <c r="A686" i="22"/>
  <c r="A691" i="22"/>
  <c r="A697" i="22"/>
  <c r="A702" i="22"/>
  <c r="A707" i="22"/>
  <c r="A713" i="22"/>
  <c r="A718" i="22"/>
  <c r="A723" i="22"/>
  <c r="A729" i="22"/>
  <c r="A734" i="22"/>
  <c r="A739" i="22"/>
  <c r="A745" i="22"/>
  <c r="A750" i="22"/>
  <c r="A755" i="22"/>
  <c r="A761" i="22"/>
  <c r="A766" i="22"/>
  <c r="A771" i="22"/>
  <c r="A777" i="22"/>
  <c r="A782" i="22"/>
  <c r="A787" i="22"/>
  <c r="A793" i="22"/>
  <c r="A798" i="22"/>
  <c r="A803" i="22"/>
  <c r="A809" i="22"/>
  <c r="A814" i="22"/>
  <c r="A819" i="22"/>
  <c r="A825" i="22"/>
  <c r="A830" i="22"/>
  <c r="A835" i="22"/>
  <c r="A841" i="22"/>
  <c r="A846" i="22"/>
  <c r="A851" i="22"/>
  <c r="A857" i="22"/>
  <c r="A862" i="22"/>
  <c r="A867" i="22"/>
  <c r="A873" i="22"/>
  <c r="A878" i="22"/>
  <c r="A883" i="22"/>
  <c r="A889" i="22"/>
  <c r="A894" i="22"/>
  <c r="A899" i="22"/>
  <c r="A905" i="22"/>
  <c r="A910" i="22"/>
  <c r="A915" i="22"/>
  <c r="A921" i="22"/>
  <c r="A926" i="22"/>
  <c r="A931" i="22"/>
  <c r="A937" i="22"/>
  <c r="A942" i="22"/>
  <c r="A947" i="22"/>
  <c r="A953" i="22"/>
  <c r="A958" i="22"/>
  <c r="A963" i="22"/>
  <c r="A969" i="22"/>
  <c r="A974" i="22"/>
  <c r="A979" i="22"/>
  <c r="A985" i="22"/>
  <c r="A990" i="22"/>
  <c r="A995" i="22"/>
  <c r="A1001" i="22"/>
  <c r="A1006" i="22"/>
  <c r="A1011" i="22"/>
  <c r="A1017" i="22"/>
  <c r="A1022" i="22"/>
  <c r="A1027" i="22"/>
  <c r="A1031" i="22"/>
  <c r="A1035" i="22"/>
  <c r="A1039" i="22"/>
  <c r="A1043" i="22"/>
  <c r="A1047" i="22"/>
  <c r="A1051" i="22"/>
  <c r="A1055" i="22"/>
  <c r="A1059" i="22"/>
  <c r="A1063" i="22"/>
  <c r="A1067" i="22"/>
  <c r="A1071" i="22"/>
  <c r="A1075" i="22"/>
  <c r="A1079" i="22"/>
  <c r="A1083" i="22"/>
  <c r="A1087" i="22"/>
  <c r="A1091" i="22"/>
  <c r="A1095" i="22"/>
  <c r="A1099" i="22"/>
  <c r="A1103" i="22"/>
  <c r="A1107" i="22"/>
  <c r="A1111" i="22"/>
  <c r="A1115" i="22"/>
  <c r="A1119" i="22"/>
  <c r="A1123" i="22"/>
  <c r="A1127" i="22"/>
  <c r="A1131" i="22"/>
  <c r="A1135" i="22"/>
  <c r="A1139" i="22"/>
  <c r="A25" i="22"/>
  <c r="A49" i="22"/>
  <c r="A66" i="22"/>
  <c r="A89" i="22"/>
  <c r="A113" i="22"/>
  <c r="A130" i="22"/>
  <c r="A153" i="22"/>
  <c r="A177" i="22"/>
  <c r="A194" i="22"/>
  <c r="A217" i="22"/>
  <c r="A241" i="22"/>
  <c r="A258" i="22"/>
  <c r="A281" i="22"/>
  <c r="A297" i="22"/>
  <c r="A309" i="22"/>
  <c r="A323" i="22"/>
  <c r="A339" i="22"/>
  <c r="A349" i="22"/>
  <c r="A360" i="22"/>
  <c r="A372" i="22"/>
  <c r="A381" i="22"/>
  <c r="A392" i="22"/>
  <c r="A404" i="22"/>
  <c r="A413" i="22"/>
  <c r="A424" i="22"/>
  <c r="A436" i="22"/>
  <c r="A445" i="22"/>
  <c r="A456" i="22"/>
  <c r="A488" i="22"/>
  <c r="A520" i="22"/>
  <c r="A548" i="22"/>
  <c r="A575" i="22"/>
  <c r="A597" i="22"/>
  <c r="A618" i="22"/>
  <c r="A639" i="22"/>
  <c r="A661" i="22"/>
  <c r="A682" i="22"/>
  <c r="A703" i="22"/>
  <c r="A725" i="22"/>
  <c r="A746" i="22"/>
  <c r="A767" i="22"/>
  <c r="A789" i="22"/>
  <c r="A810" i="22"/>
  <c r="A831" i="22"/>
  <c r="A853" i="22"/>
  <c r="A874" i="22"/>
  <c r="A895" i="22"/>
  <c r="A917" i="22"/>
  <c r="A938" i="22"/>
  <c r="A959" i="22"/>
  <c r="A981" i="22"/>
  <c r="A1002" i="22"/>
  <c r="A1023" i="22"/>
  <c r="A1040" i="22"/>
  <c r="A1049" i="22"/>
  <c r="A1057" i="22"/>
  <c r="A1065" i="22"/>
  <c r="A1073" i="22"/>
  <c r="A1081" i="22"/>
  <c r="A1089" i="22"/>
  <c r="A1097" i="22"/>
  <c r="A1105" i="22"/>
  <c r="A1113" i="22"/>
  <c r="A1121" i="22"/>
  <c r="A1129" i="22"/>
  <c r="A1137" i="22"/>
  <c r="A498" i="22"/>
  <c r="A526" i="22"/>
  <c r="A554" i="22"/>
  <c r="A581" i="22"/>
  <c r="A602" i="22"/>
  <c r="A623" i="22"/>
  <c r="A645" i="22"/>
  <c r="A666" i="22"/>
  <c r="A687" i="22"/>
  <c r="A709" i="22"/>
  <c r="A730" i="22"/>
  <c r="A751" i="22"/>
  <c r="A773" i="22"/>
  <c r="A794" i="22"/>
  <c r="A815" i="22"/>
  <c r="A837" i="22"/>
  <c r="A858" i="22"/>
  <c r="A879" i="22"/>
  <c r="A901" i="22"/>
  <c r="A922" i="22"/>
  <c r="A943" i="22"/>
  <c r="A965" i="22"/>
  <c r="A986" i="22"/>
  <c r="A1007" i="22"/>
  <c r="A1028" i="22"/>
  <c r="A1044" i="22"/>
  <c r="A1052" i="22"/>
  <c r="A1060" i="22"/>
  <c r="A1068" i="22"/>
  <c r="A1076" i="22"/>
  <c r="A1084" i="22"/>
  <c r="A1092" i="22"/>
  <c r="A1100" i="22"/>
  <c r="A1108" i="22"/>
  <c r="A1116" i="22"/>
  <c r="A1124" i="22"/>
  <c r="A1132" i="22"/>
  <c r="A1140" i="22"/>
  <c r="A468" i="22"/>
  <c r="A505" i="22"/>
  <c r="A533" i="22"/>
  <c r="A562" i="22"/>
  <c r="A586" i="22"/>
  <c r="A607" i="22"/>
  <c r="A629" i="22"/>
  <c r="A650" i="22"/>
  <c r="A671" i="22"/>
  <c r="A541" i="22"/>
  <c r="A634" i="22"/>
  <c r="A698" i="22"/>
  <c r="A741" i="22"/>
  <c r="A783" i="22"/>
  <c r="A826" i="22"/>
  <c r="A869" i="22"/>
  <c r="A911" i="22"/>
  <c r="A954" i="22"/>
  <c r="A997" i="22"/>
  <c r="A1036" i="22"/>
  <c r="A1056" i="22"/>
  <c r="A1072" i="22"/>
  <c r="A1088" i="22"/>
  <c r="A1104" i="22"/>
  <c r="A1120" i="22"/>
  <c r="A1136" i="22"/>
  <c r="A569" i="22"/>
  <c r="A655" i="22"/>
  <c r="A714" i="22"/>
  <c r="A757" i="22"/>
  <c r="A799" i="22"/>
  <c r="A842" i="22"/>
  <c r="A885" i="22"/>
  <c r="A927" i="22"/>
  <c r="A970" i="22"/>
  <c r="A1013" i="22"/>
  <c r="A1045" i="22"/>
  <c r="A1061" i="22"/>
  <c r="A1077" i="22"/>
  <c r="A1093" i="22"/>
  <c r="A1109" i="22"/>
  <c r="A1125" i="22"/>
  <c r="A1141" i="22"/>
  <c r="A477" i="22"/>
  <c r="A591" i="22"/>
  <c r="A677" i="22"/>
  <c r="A719" i="22"/>
  <c r="A762" i="22"/>
  <c r="A805" i="22"/>
  <c r="A847" i="22"/>
  <c r="A890" i="22"/>
  <c r="A933" i="22"/>
  <c r="A975" i="22"/>
  <c r="A1018" i="22"/>
  <c r="A1048" i="22"/>
  <c r="A1064" i="22"/>
  <c r="A1080" i="22"/>
  <c r="A1096" i="22"/>
  <c r="A1112" i="22"/>
  <c r="A1128" i="22"/>
  <c r="A512" i="22"/>
  <c r="A613" i="22"/>
  <c r="A693" i="22"/>
  <c r="A735" i="22"/>
  <c r="A778" i="22"/>
  <c r="A821" i="22"/>
  <c r="A863" i="22"/>
  <c r="A906" i="22"/>
  <c r="A949" i="22"/>
  <c r="A991" i="22"/>
  <c r="A1032" i="22"/>
  <c r="A1053" i="22"/>
  <c r="A1069" i="22"/>
  <c r="A1085" i="22"/>
  <c r="A1101" i="22"/>
  <c r="A1117" i="22"/>
  <c r="A1133" i="22"/>
  <c r="O16" i="22"/>
  <c r="O17" i="22" s="1"/>
  <c r="O40" i="22"/>
  <c r="O36" i="22"/>
  <c r="O33" i="22"/>
  <c r="O31" i="22"/>
  <c r="O38" i="22"/>
  <c r="O34" i="22"/>
  <c r="O41" i="22"/>
  <c r="O37" i="22"/>
  <c r="O39" i="22"/>
  <c r="O35" i="22"/>
  <c r="I31" i="22"/>
  <c r="P13" i="22" l="1"/>
  <c r="N23" i="22" l="1"/>
  <c r="N18" i="22"/>
  <c r="N13" i="22"/>
  <c r="B10" i="7"/>
  <c r="O13" i="22" l="1"/>
  <c r="O25" i="22" s="1"/>
  <c r="K44" i="7" s="1"/>
  <c r="I34" i="7"/>
  <c r="K28" i="7" l="1"/>
  <c r="J93" i="1" l="1"/>
  <c r="J90" i="1"/>
  <c r="J87" i="1"/>
  <c r="J84" i="1"/>
  <c r="J81" i="1"/>
  <c r="J78" i="1"/>
  <c r="E57" i="1"/>
  <c r="B57" i="1" s="1"/>
  <c r="E35" i="1"/>
  <c r="L35" i="1" s="1"/>
  <c r="I33" i="1"/>
  <c r="B35" i="1" l="1"/>
  <c r="H37" i="1"/>
  <c r="H45" i="1" s="1"/>
  <c r="B45" i="1" l="1"/>
  <c r="L30" i="2" l="1"/>
  <c r="B57" i="7" l="1"/>
  <c r="J41" i="20" l="1"/>
  <c r="H41" i="20"/>
  <c r="G41" i="20"/>
  <c r="I41" i="20"/>
  <c r="D41" i="20"/>
  <c r="C41" i="20"/>
  <c r="B41" i="20"/>
  <c r="F33" i="20"/>
  <c r="F31" i="20"/>
  <c r="F23" i="20"/>
  <c r="F21" i="20"/>
  <c r="Q19" i="20"/>
  <c r="F19" i="20" s="1"/>
  <c r="C33" i="10" l="1"/>
  <c r="B16" i="1" l="1"/>
  <c r="C35" i="10" l="1"/>
  <c r="H26" i="1" l="1"/>
  <c r="C53" i="9" l="1"/>
</calcChain>
</file>

<file path=xl/comments1.xml><?xml version="1.0" encoding="utf-8"?>
<comments xmlns="http://schemas.openxmlformats.org/spreadsheetml/2006/main">
  <authors>
    <author>Outlook</author>
    <author>ag</author>
    <author>Amir Gacic</author>
  </authors>
  <commentList>
    <comment ref="F16" authorId="0" shapeId="0">
      <text>
        <r>
          <rPr>
            <b/>
            <sz val="8"/>
            <color indexed="81"/>
            <rFont val="Tahoma"/>
            <family val="2"/>
          </rPr>
          <t>Vælg fra listen (hvis relevant)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Omkostningsfordeling</t>
        </r>
        <r>
          <rPr>
            <sz val="8"/>
            <color indexed="81"/>
            <rFont val="Tahoma"/>
            <family val="2"/>
          </rPr>
          <t xml:space="preserve">
skal udfyldes, hvis en del af  lønudgift skal konteres på et andet omkostningssted.
Eventuel lønfordeling mellem 2 eller flere afdelinger/afsnit skal skrives i bemærkningsfelt.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Omkostningsfordelings %</t>
        </r>
        <r>
          <rPr>
            <sz val="8"/>
            <color indexed="81"/>
            <rFont val="Tahoma"/>
            <family val="2"/>
          </rPr>
          <t xml:space="preserve">
skal udfyldes, hvis felt "Omkostningsfordeling til omk. sted" er udfyldt.
Eventuel lønfordeling mellem 2 eller flere afdelinger/afsnit skal skrives i bemærkningsfelt.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 xml:space="preserve">Indtast postnr.
</t>
        </r>
        <r>
          <rPr>
            <sz val="8"/>
            <color indexed="81"/>
            <rFont val="Tahoma"/>
            <family val="2"/>
          </rPr>
          <t>bynavn kommer automatisk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(dd-mm-åååå)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" authorId="0" shapeId="0">
      <text>
        <r>
          <rPr>
            <b/>
            <sz val="8"/>
            <color indexed="81"/>
            <rFont val="Tahoma"/>
            <family val="2"/>
          </rPr>
          <t xml:space="preserve">Vælg fra listen:
</t>
        </r>
        <r>
          <rPr>
            <sz val="8"/>
            <color indexed="81"/>
            <rFont val="Tahoma"/>
            <family val="2"/>
          </rPr>
          <t xml:space="preserve">Månedsløn bagud - </t>
        </r>
        <r>
          <rPr>
            <b/>
            <sz val="8"/>
            <color indexed="81"/>
            <rFont val="Tahoma"/>
            <family val="2"/>
          </rPr>
          <t>overenskomst ansat</t>
        </r>
        <r>
          <rPr>
            <sz val="8"/>
            <color indexed="81"/>
            <rFont val="Tahoma"/>
            <family val="2"/>
          </rPr>
          <t xml:space="preserve">
Måndesløn forud - </t>
        </r>
        <r>
          <rPr>
            <b/>
            <sz val="8"/>
            <color indexed="81"/>
            <rFont val="Tahoma"/>
            <family val="2"/>
          </rPr>
          <t>tjenestemand</t>
        </r>
        <r>
          <rPr>
            <sz val="8"/>
            <color indexed="81"/>
            <rFont val="Tahoma"/>
            <family val="2"/>
          </rPr>
          <t xml:space="preserve">
Måndes-/timeløn - </t>
        </r>
        <r>
          <rPr>
            <b/>
            <sz val="8"/>
            <color indexed="81"/>
            <rFont val="Tahoma"/>
            <family val="2"/>
          </rPr>
          <t>tilkaldevikar</t>
        </r>
      </text>
    </comment>
    <comment ref="F47" authorId="1" shapeId="0">
      <text>
        <r>
          <rPr>
            <b/>
            <sz val="8"/>
            <color indexed="81"/>
            <rFont val="Tahoma"/>
            <family val="2"/>
          </rPr>
          <t>Vælg fra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3" authorId="1" shapeId="0">
      <text>
        <r>
          <rPr>
            <b/>
            <sz val="8"/>
            <color indexed="81"/>
            <rFont val="Tahoma"/>
            <family val="2"/>
          </rPr>
          <t>Vælg fra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1" authorId="0" shapeId="0">
      <text>
        <r>
          <rPr>
            <b/>
            <sz val="8"/>
            <color indexed="81"/>
            <rFont val="Tahoma"/>
            <family val="2"/>
          </rPr>
          <t>Sprogkrav1:</t>
        </r>
        <r>
          <rPr>
            <sz val="8"/>
            <color indexed="81"/>
            <rFont val="Tahoma"/>
            <family val="2"/>
          </rPr>
          <t xml:space="preserve">
gældende ved ansættelse af udenlandsk sundhedspersonale, der på ansættelsestidspunktet kan tale og skrive dansk, men hvor der opleves dansksproglige udfordringer i gennemførelsen af ansættelsessamtalen.
</t>
        </r>
        <r>
          <rPr>
            <b/>
            <sz val="8"/>
            <color indexed="81"/>
            <rFont val="Tahoma"/>
            <family val="2"/>
          </rPr>
          <t>Sprogkrav 2:</t>
        </r>
        <r>
          <rPr>
            <sz val="8"/>
            <color indexed="81"/>
            <rFont val="Tahoma"/>
            <family val="2"/>
          </rPr>
          <t xml:space="preserve">
gældende ved ansættelse af udenlandsk sundhedspersonale, der på ansættelsestidspunktet ikke har et dansk sprog.</t>
        </r>
      </text>
    </comment>
    <comment ref="O70" authorId="2" shapeId="0">
      <text>
        <r>
          <rPr>
            <b/>
            <sz val="8"/>
            <color indexed="81"/>
            <rFont val="Tahoma"/>
            <family val="2"/>
          </rPr>
          <t>Indtast beløb i 31.03.2000-niveau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6" authorId="2" shapeId="0">
      <text>
        <r>
          <rPr>
            <b/>
            <sz val="8"/>
            <color indexed="81"/>
            <rFont val="Tahoma"/>
            <family val="2"/>
          </rPr>
          <t>Indtast beløb i 01.01.2000-niveao (Sundhedskartel)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9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79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  <comment ref="B82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82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  <comment ref="B85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85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  <comment ref="B88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88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  <comment ref="B91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91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  <comment ref="B94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I94" authorId="1" shapeId="0">
      <text>
        <r>
          <rPr>
            <sz val="8"/>
            <color indexed="81"/>
            <rFont val="Tahoma"/>
            <family val="2"/>
          </rPr>
          <t xml:space="preserve">vælg en fra listen
</t>
        </r>
      </text>
    </comment>
  </commentList>
</comments>
</file>

<file path=xl/comments2.xml><?xml version="1.0" encoding="utf-8"?>
<comments xmlns="http://schemas.openxmlformats.org/spreadsheetml/2006/main">
  <authors>
    <author>Amir Gacic</author>
  </authors>
  <commentList>
    <comment ref="S30" authorId="0" shapeId="0">
      <text>
        <r>
          <rPr>
            <b/>
            <sz val="8"/>
            <color indexed="81"/>
            <rFont val="Tahoma"/>
            <family val="2"/>
          </rPr>
          <t>Indtast beløb i 31.03.2000-niveau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36" authorId="0" shapeId="0">
      <text>
        <r>
          <rPr>
            <b/>
            <sz val="8"/>
            <color indexed="81"/>
            <rFont val="Tahoma"/>
            <family val="2"/>
          </rPr>
          <t>Indtast beløb i 01.01.2000-niveao (Sundhedskartel)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Outlook</author>
    <author>ag</author>
    <author>Amir Gacic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Vælg fra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B51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B52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B53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B54" authorId="1" shapeId="0">
      <text>
        <r>
          <rPr>
            <sz val="8"/>
            <color indexed="81"/>
            <rFont val="Tahoma"/>
            <family val="2"/>
          </rPr>
          <t xml:space="preserve">F - funktiontillæg
K - kvalifikationtillæg
Z- sund.kartel tillæg
</t>
        </r>
      </text>
    </comment>
    <comment ref="S54" authorId="2" shapeId="0">
      <text>
        <r>
          <rPr>
            <b/>
            <sz val="8"/>
            <color indexed="81"/>
            <rFont val="Tahoma"/>
            <family val="2"/>
          </rPr>
          <t>Indtast beløb i 31.03.2000-niveau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0" authorId="2" shapeId="0">
      <text>
        <r>
          <rPr>
            <b/>
            <sz val="8"/>
            <color indexed="81"/>
            <rFont val="Tahoma"/>
            <family val="2"/>
          </rPr>
          <t xml:space="preserve">Indtast beløb i 01.01.2000-niveau (sundhedskartel)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Forbindelse2" type="1" refreshedVersion="0" savePassword="1" background="1" saveData="1">
    <dbPr connection="DSN=MS Access 97 Database;DBQ=C:\Dokumenter\Access\Elev-adress.mdb;DefaultDir=C:\Dokumenter\Access;DriverId=281;FIL=MS Access;MaxBufferSize=2048;PageTimeout=5;" command="SELECT `PostNr i Danmark`.Postnr, `PostNr i Danmark`.Bynavn_x000d__x000a_FROM `C:\Dokumenter\Access\Elev-adress`.`PostNr i Danmark` `PostNr i Danmark`_x000d__x000a_ORDER BY `PostNr i Danmark`.Postnr"/>
  </connection>
</connections>
</file>

<file path=xl/sharedStrings.xml><?xml version="1.0" encoding="utf-8"?>
<sst xmlns="http://schemas.openxmlformats.org/spreadsheetml/2006/main" count="24063" uniqueCount="4733">
  <si>
    <t>Konstitution</t>
  </si>
  <si>
    <t>Dato</t>
  </si>
  <si>
    <t>Til den</t>
  </si>
  <si>
    <t>Fra den</t>
  </si>
  <si>
    <t>Skiftende</t>
  </si>
  <si>
    <t>Ja</t>
  </si>
  <si>
    <t>Nej</t>
  </si>
  <si>
    <t>Z</t>
  </si>
  <si>
    <t>K</t>
  </si>
  <si>
    <t>F</t>
  </si>
  <si>
    <t>Type</t>
  </si>
  <si>
    <t>Begrundelse</t>
  </si>
  <si>
    <t>Trin</t>
  </si>
  <si>
    <t>kr.</t>
  </si>
  <si>
    <t>Forlængelse af ansættelsen</t>
  </si>
  <si>
    <t>Fastansættelse</t>
  </si>
  <si>
    <t>Arbejdstidsnorm pr. uge</t>
  </si>
  <si>
    <t>Hovedkort</t>
  </si>
  <si>
    <t>Frikort</t>
  </si>
  <si>
    <t>Bikort</t>
  </si>
  <si>
    <t>Tjenestefrihed med løn</t>
  </si>
  <si>
    <t>Orlov uden løn</t>
  </si>
  <si>
    <t>København K</t>
  </si>
  <si>
    <t>København V</t>
  </si>
  <si>
    <t>Frederiksberg C</t>
  </si>
  <si>
    <t xml:space="preserve">Frederiksberg </t>
  </si>
  <si>
    <t>København Ø</t>
  </si>
  <si>
    <t>København N</t>
  </si>
  <si>
    <t>København S</t>
  </si>
  <si>
    <t>København NV</t>
  </si>
  <si>
    <t>København SV</t>
  </si>
  <si>
    <t xml:space="preserve">Valby </t>
  </si>
  <si>
    <t xml:space="preserve">Glostrup </t>
  </si>
  <si>
    <t xml:space="preserve">Brøndby </t>
  </si>
  <si>
    <t xml:space="preserve">Rødovre </t>
  </si>
  <si>
    <t xml:space="preserve">Albertslund </t>
  </si>
  <si>
    <t xml:space="preserve">Vallensbæk </t>
  </si>
  <si>
    <t xml:space="preserve">Taastrup </t>
  </si>
  <si>
    <t>Taastrup Nordsjællands</t>
  </si>
  <si>
    <t xml:space="preserve">Ishøj </t>
  </si>
  <si>
    <t xml:space="preserve">Hedehusene </t>
  </si>
  <si>
    <t xml:space="preserve">Hvidovre </t>
  </si>
  <si>
    <t>Brøndby Strand</t>
  </si>
  <si>
    <t>Vallensbæk Strand</t>
  </si>
  <si>
    <t xml:space="preserve">Greve </t>
  </si>
  <si>
    <t>Solrød Strand</t>
  </si>
  <si>
    <t xml:space="preserve">Karlslunde </t>
  </si>
  <si>
    <t xml:space="preserve">Brønshøj </t>
  </si>
  <si>
    <t xml:space="preserve">Vanløse </t>
  </si>
  <si>
    <t xml:space="preserve">Herlev </t>
  </si>
  <si>
    <t xml:space="preserve">Skovlunde </t>
  </si>
  <si>
    <t xml:space="preserve">Ballerup </t>
  </si>
  <si>
    <t xml:space="preserve">Måløv </t>
  </si>
  <si>
    <t xml:space="preserve">Smørum </t>
  </si>
  <si>
    <t xml:space="preserve">Kastrup </t>
  </si>
  <si>
    <t xml:space="preserve">Dragør </t>
  </si>
  <si>
    <t>Kongens Lyngby</t>
  </si>
  <si>
    <t xml:space="preserve">Gentofte </t>
  </si>
  <si>
    <t xml:space="preserve">Virum </t>
  </si>
  <si>
    <t xml:space="preserve">Holte </t>
  </si>
  <si>
    <t xml:space="preserve">Nærum </t>
  </si>
  <si>
    <t xml:space="preserve">Søborg </t>
  </si>
  <si>
    <t xml:space="preserve">Dyssegård </t>
  </si>
  <si>
    <t xml:space="preserve">Bagsværd </t>
  </si>
  <si>
    <t xml:space="preserve">Hellerup </t>
  </si>
  <si>
    <t xml:space="preserve">Charlottenlund </t>
  </si>
  <si>
    <t xml:space="preserve">Klampenborg </t>
  </si>
  <si>
    <t xml:space="preserve">Skodsborg </t>
  </si>
  <si>
    <t xml:space="preserve">Vedbæk </t>
  </si>
  <si>
    <t>Rungsted Kyst</t>
  </si>
  <si>
    <t xml:space="preserve">Hørsholm </t>
  </si>
  <si>
    <t xml:space="preserve">Kokkedal </t>
  </si>
  <si>
    <t xml:space="preserve">Nivå </t>
  </si>
  <si>
    <t xml:space="preserve">Helsingør </t>
  </si>
  <si>
    <t xml:space="preserve">Humlebæk </t>
  </si>
  <si>
    <t xml:space="preserve">Espergærde </t>
  </si>
  <si>
    <t xml:space="preserve">Snekkersten </t>
  </si>
  <si>
    <t xml:space="preserve">Tikøb </t>
  </si>
  <si>
    <t xml:space="preserve">Hornbæk </t>
  </si>
  <si>
    <t xml:space="preserve">Dronningmølle </t>
  </si>
  <si>
    <t xml:space="preserve">Ålsgårde </t>
  </si>
  <si>
    <t xml:space="preserve">Hellebæk </t>
  </si>
  <si>
    <t xml:space="preserve">Helsinge </t>
  </si>
  <si>
    <t xml:space="preserve">Vejby </t>
  </si>
  <si>
    <t xml:space="preserve">Tisvildeleje </t>
  </si>
  <si>
    <t xml:space="preserve">Græsted </t>
  </si>
  <si>
    <t xml:space="preserve">Gilleleje </t>
  </si>
  <si>
    <t xml:space="preserve">Frederiksværk </t>
  </si>
  <si>
    <t xml:space="preserve">Ølsted </t>
  </si>
  <si>
    <t xml:space="preserve">Skævinge </t>
  </si>
  <si>
    <t xml:space="preserve">Gørløse </t>
  </si>
  <si>
    <t xml:space="preserve">Liseleje </t>
  </si>
  <si>
    <t xml:space="preserve">Melby </t>
  </si>
  <si>
    <t xml:space="preserve">Hundested </t>
  </si>
  <si>
    <t xml:space="preserve">Hillerød </t>
  </si>
  <si>
    <t xml:space="preserve">Allerød </t>
  </si>
  <si>
    <t xml:space="preserve">Birkerød </t>
  </si>
  <si>
    <t xml:space="preserve">Fredensborg </t>
  </si>
  <si>
    <t xml:space="preserve">Kvistgård </t>
  </si>
  <si>
    <t xml:space="preserve">Værløse </t>
  </si>
  <si>
    <t xml:space="preserve">Farum </t>
  </si>
  <si>
    <t xml:space="preserve">Lynge </t>
  </si>
  <si>
    <t xml:space="preserve">Slangerup </t>
  </si>
  <si>
    <t xml:space="preserve">Frederikssund </t>
  </si>
  <si>
    <t xml:space="preserve">Jægerspris </t>
  </si>
  <si>
    <t xml:space="preserve">Ølstykke </t>
  </si>
  <si>
    <t xml:space="preserve">Stenløse </t>
  </si>
  <si>
    <t>Veksø Sjælland</t>
  </si>
  <si>
    <t xml:space="preserve">Rønne </t>
  </si>
  <si>
    <t xml:space="preserve">Aakirkeby </t>
  </si>
  <si>
    <t xml:space="preserve">Nexø </t>
  </si>
  <si>
    <t xml:space="preserve">Svaneke </t>
  </si>
  <si>
    <t xml:space="preserve">Østermarie </t>
  </si>
  <si>
    <t xml:space="preserve">Gudhjem </t>
  </si>
  <si>
    <t xml:space="preserve">Allinge </t>
  </si>
  <si>
    <t xml:space="preserve">Klemensker </t>
  </si>
  <si>
    <t xml:space="preserve">Hasle </t>
  </si>
  <si>
    <t xml:space="preserve">Roskilde </t>
  </si>
  <si>
    <t xml:space="preserve">Jyllinge </t>
  </si>
  <si>
    <t xml:space="preserve">Skibby </t>
  </si>
  <si>
    <t>Kirke Såby</t>
  </si>
  <si>
    <t>Kirke Hyllinge</t>
  </si>
  <si>
    <t xml:space="preserve">Ringsted </t>
  </si>
  <si>
    <t>Ringsted Midtsjællands</t>
  </si>
  <si>
    <t>Viby Sjælland</t>
  </si>
  <si>
    <t xml:space="preserve">Borup </t>
  </si>
  <si>
    <t xml:space="preserve">Herlufmagle </t>
  </si>
  <si>
    <t xml:space="preserve">Glumsø </t>
  </si>
  <si>
    <t xml:space="preserve">Fjenneslev </t>
  </si>
  <si>
    <t>Jystrup Midtsjælland</t>
  </si>
  <si>
    <t xml:space="preserve">Sorø </t>
  </si>
  <si>
    <t>Munke Bjergby</t>
  </si>
  <si>
    <t xml:space="preserve">Slagelse </t>
  </si>
  <si>
    <t xml:space="preserve">Korsør </t>
  </si>
  <si>
    <t xml:space="preserve">Skælskør </t>
  </si>
  <si>
    <t xml:space="preserve">Vemmelev </t>
  </si>
  <si>
    <t xml:space="preserve">Boeslunde </t>
  </si>
  <si>
    <t xml:space="preserve">Rude </t>
  </si>
  <si>
    <t xml:space="preserve">Fuglebjerg </t>
  </si>
  <si>
    <t xml:space="preserve">Dalmose </t>
  </si>
  <si>
    <t xml:space="preserve">Sandved </t>
  </si>
  <si>
    <t xml:space="preserve">Høng </t>
  </si>
  <si>
    <t xml:space="preserve">Gørlev </t>
  </si>
  <si>
    <t>Ruds Vedby</t>
  </si>
  <si>
    <t xml:space="preserve">Dianalund </t>
  </si>
  <si>
    <t xml:space="preserve">Stenlille </t>
  </si>
  <si>
    <t xml:space="preserve">Nyrup </t>
  </si>
  <si>
    <t xml:space="preserve">Holbæk </t>
  </si>
  <si>
    <t xml:space="preserve">Lejre </t>
  </si>
  <si>
    <t xml:space="preserve">Hvalsø </t>
  </si>
  <si>
    <t xml:space="preserve">Tølløse </t>
  </si>
  <si>
    <t xml:space="preserve">Ugerløse </t>
  </si>
  <si>
    <t>Kirke Eskilstrup</t>
  </si>
  <si>
    <t>Store Merløse</t>
  </si>
  <si>
    <t xml:space="preserve">Vipperød </t>
  </si>
  <si>
    <t xml:space="preserve">Kalundborg </t>
  </si>
  <si>
    <t xml:space="preserve">Regstrup </t>
  </si>
  <si>
    <t xml:space="preserve">Mørkøv </t>
  </si>
  <si>
    <t xml:space="preserve">Jyderup </t>
  </si>
  <si>
    <t xml:space="preserve">Snertinge </t>
  </si>
  <si>
    <t xml:space="preserve">Svebølle </t>
  </si>
  <si>
    <t>Store Fuglede</t>
  </si>
  <si>
    <t>Jerslev Sjælland</t>
  </si>
  <si>
    <t>Nykøbing Sjælland</t>
  </si>
  <si>
    <t xml:space="preserve">Svinninge </t>
  </si>
  <si>
    <t xml:space="preserve">Gislinge </t>
  </si>
  <si>
    <t xml:space="preserve">Hørve </t>
  </si>
  <si>
    <t xml:space="preserve">Fårevejle </t>
  </si>
  <si>
    <t xml:space="preserve">Asnæs </t>
  </si>
  <si>
    <t xml:space="preserve">Vig </t>
  </si>
  <si>
    <t xml:space="preserve">Grevinge </t>
  </si>
  <si>
    <t>Nørre Asmindrup</t>
  </si>
  <si>
    <t xml:space="preserve">Højby </t>
  </si>
  <si>
    <t xml:space="preserve">Rørvig </t>
  </si>
  <si>
    <t>Sjællands Odde</t>
  </si>
  <si>
    <t xml:space="preserve">Føllenslev </t>
  </si>
  <si>
    <t xml:space="preserve">Sejerø </t>
  </si>
  <si>
    <t xml:space="preserve">Eskebjerg </t>
  </si>
  <si>
    <t xml:space="preserve">Køge </t>
  </si>
  <si>
    <t xml:space="preserve">Gadstrup </t>
  </si>
  <si>
    <t xml:space="preserve">Havdrup </t>
  </si>
  <si>
    <t>Lille Skensved</t>
  </si>
  <si>
    <t xml:space="preserve">Bjæverskov </t>
  </si>
  <si>
    <t xml:space="preserve">Fakse </t>
  </si>
  <si>
    <t xml:space="preserve">Hårlev </t>
  </si>
  <si>
    <t xml:space="preserve">Karise </t>
  </si>
  <si>
    <t>Fakse Ladeplads</t>
  </si>
  <si>
    <t>Store Heddinge</t>
  </si>
  <si>
    <t xml:space="preserve">Strøby </t>
  </si>
  <si>
    <t xml:space="preserve">Klippinge </t>
  </si>
  <si>
    <t>Rødvig Stevns</t>
  </si>
  <si>
    <t xml:space="preserve">Herfølge </t>
  </si>
  <si>
    <t xml:space="preserve">Tureby </t>
  </si>
  <si>
    <t xml:space="preserve">Rønnede </t>
  </si>
  <si>
    <t xml:space="preserve">Holmegaard </t>
  </si>
  <si>
    <t xml:space="preserve">Haslev </t>
  </si>
  <si>
    <t xml:space="preserve">Næstved </t>
  </si>
  <si>
    <t xml:space="preserve">Præstø </t>
  </si>
  <si>
    <t xml:space="preserve">Tappernøje </t>
  </si>
  <si>
    <t xml:space="preserve">Mern </t>
  </si>
  <si>
    <t xml:space="preserve">Karrebæksminde </t>
  </si>
  <si>
    <t xml:space="preserve">Lundby </t>
  </si>
  <si>
    <t xml:space="preserve">Vordingborg </t>
  </si>
  <si>
    <t xml:space="preserve">Kalvehave </t>
  </si>
  <si>
    <t xml:space="preserve">Langebæk </t>
  </si>
  <si>
    <t xml:space="preserve">Stensved </t>
  </si>
  <si>
    <t xml:space="preserve">Stege </t>
  </si>
  <si>
    <t xml:space="preserve">Borre </t>
  </si>
  <si>
    <t xml:space="preserve">Askeby </t>
  </si>
  <si>
    <t>Bogø By</t>
  </si>
  <si>
    <t>Nykøbing Falster</t>
  </si>
  <si>
    <t>Nørre Alslev</t>
  </si>
  <si>
    <t xml:space="preserve">Stubbekøbing </t>
  </si>
  <si>
    <t xml:space="preserve">Guldborg </t>
  </si>
  <si>
    <t xml:space="preserve">Eskilstrup </t>
  </si>
  <si>
    <t xml:space="preserve">Horbelev </t>
  </si>
  <si>
    <t xml:space="preserve">Idestrup </t>
  </si>
  <si>
    <t xml:space="preserve">Væggerløse </t>
  </si>
  <si>
    <t xml:space="preserve">Gedser </t>
  </si>
  <si>
    <t xml:space="preserve">Nysted </t>
  </si>
  <si>
    <t>Toreby Lolland</t>
  </si>
  <si>
    <t xml:space="preserve">Kettinge </t>
  </si>
  <si>
    <t>Øster Ulslev</t>
  </si>
  <si>
    <t xml:space="preserve">Errindlev </t>
  </si>
  <si>
    <t xml:space="preserve">Nakskov </t>
  </si>
  <si>
    <t xml:space="preserve">Harpelunde </t>
  </si>
  <si>
    <t xml:space="preserve">Horslunde </t>
  </si>
  <si>
    <t xml:space="preserve">Søllested </t>
  </si>
  <si>
    <t xml:space="preserve">Maribo </t>
  </si>
  <si>
    <t xml:space="preserve">Bandholm </t>
  </si>
  <si>
    <t>Torrig Lolland</t>
  </si>
  <si>
    <t xml:space="preserve">Fejø </t>
  </si>
  <si>
    <t xml:space="preserve">Nørreballe </t>
  </si>
  <si>
    <t xml:space="preserve">Stokkemarke </t>
  </si>
  <si>
    <t xml:space="preserve">Vesterborg </t>
  </si>
  <si>
    <t xml:space="preserve">Holeby </t>
  </si>
  <si>
    <t xml:space="preserve">Rødby </t>
  </si>
  <si>
    <t xml:space="preserve">Dannemare </t>
  </si>
  <si>
    <t xml:space="preserve">Sakskøbing </t>
  </si>
  <si>
    <t>Odense C</t>
  </si>
  <si>
    <t>Odense V</t>
  </si>
  <si>
    <t>Odense NV</t>
  </si>
  <si>
    <t>Odense SØ</t>
  </si>
  <si>
    <t>Odense M</t>
  </si>
  <si>
    <t>Odense NØ</t>
  </si>
  <si>
    <t>Odense SV</t>
  </si>
  <si>
    <t>Odense S</t>
  </si>
  <si>
    <t>Odense N</t>
  </si>
  <si>
    <t xml:space="preserve">Marslev </t>
  </si>
  <si>
    <t xml:space="preserve">Kerteminde </t>
  </si>
  <si>
    <t xml:space="preserve">Agedrup </t>
  </si>
  <si>
    <t xml:space="preserve">Munkebo </t>
  </si>
  <si>
    <t xml:space="preserve">Rynkeby </t>
  </si>
  <si>
    <t xml:space="preserve">Mesinge </t>
  </si>
  <si>
    <t xml:space="preserve">Dalby </t>
  </si>
  <si>
    <t xml:space="preserve">Martofte </t>
  </si>
  <si>
    <t xml:space="preserve">Bogense </t>
  </si>
  <si>
    <t xml:space="preserve">Otterup </t>
  </si>
  <si>
    <t xml:space="preserve">Morud </t>
  </si>
  <si>
    <t xml:space="preserve">Harndrup </t>
  </si>
  <si>
    <t>Brenderup Fyn</t>
  </si>
  <si>
    <t xml:space="preserve">Asperup </t>
  </si>
  <si>
    <t xml:space="preserve">Søndersø </t>
  </si>
  <si>
    <t xml:space="preserve">Veflinge </t>
  </si>
  <si>
    <t xml:space="preserve">Skamby </t>
  </si>
  <si>
    <t xml:space="preserve">Blommenslyst </t>
  </si>
  <si>
    <t xml:space="preserve">Vissenbjerg </t>
  </si>
  <si>
    <t xml:space="preserve">Middelfart </t>
  </si>
  <si>
    <t xml:space="preserve">Ullerslev </t>
  </si>
  <si>
    <t xml:space="preserve">Langeskov </t>
  </si>
  <si>
    <t xml:space="preserve">Aarup </t>
  </si>
  <si>
    <t>Nørre Aaby</t>
  </si>
  <si>
    <t xml:space="preserve">Gelsted </t>
  </si>
  <si>
    <t xml:space="preserve">Ejby </t>
  </si>
  <si>
    <t xml:space="preserve">Faaborg </t>
  </si>
  <si>
    <t xml:space="preserve">Assens </t>
  </si>
  <si>
    <t xml:space="preserve">Glamsbjerg </t>
  </si>
  <si>
    <t xml:space="preserve">Ebberup </t>
  </si>
  <si>
    <t xml:space="preserve">Millinge </t>
  </si>
  <si>
    <t xml:space="preserve">Broby </t>
  </si>
  <si>
    <t xml:space="preserve">Haarby </t>
  </si>
  <si>
    <t xml:space="preserve">Tommerup </t>
  </si>
  <si>
    <t xml:space="preserve">Svendborg </t>
  </si>
  <si>
    <t xml:space="preserve">Ringe </t>
  </si>
  <si>
    <t>Vester Skerninge</t>
  </si>
  <si>
    <t xml:space="preserve">Stenstrup </t>
  </si>
  <si>
    <t xml:space="preserve">Kværndrup </t>
  </si>
  <si>
    <t xml:space="preserve">Årslev </t>
  </si>
  <si>
    <t xml:space="preserve">Nyborg </t>
  </si>
  <si>
    <t xml:space="preserve">Ørbæk </t>
  </si>
  <si>
    <t xml:space="preserve">Gislev </t>
  </si>
  <si>
    <t xml:space="preserve">Ryslinge </t>
  </si>
  <si>
    <t>Ferritslev Fyn</t>
  </si>
  <si>
    <t xml:space="preserve">Frørup </t>
  </si>
  <si>
    <t xml:space="preserve">Hesselager </t>
  </si>
  <si>
    <t>Skårup Fyn</t>
  </si>
  <si>
    <t xml:space="preserve">Vejstrup </t>
  </si>
  <si>
    <t xml:space="preserve">Oure </t>
  </si>
  <si>
    <t xml:space="preserve">Gudme </t>
  </si>
  <si>
    <t>Gudbjerg Sydfyn</t>
  </si>
  <si>
    <t xml:space="preserve">Rudkøbing </t>
  </si>
  <si>
    <t xml:space="preserve">Humble </t>
  </si>
  <si>
    <t xml:space="preserve">Bagenkop </t>
  </si>
  <si>
    <t xml:space="preserve">Tranekær </t>
  </si>
  <si>
    <t xml:space="preserve">Marstal </t>
  </si>
  <si>
    <t xml:space="preserve">Ærøskøbing </t>
  </si>
  <si>
    <t>Søby Ærø</t>
  </si>
  <si>
    <t xml:space="preserve">Kolding </t>
  </si>
  <si>
    <t xml:space="preserve">Egtved </t>
  </si>
  <si>
    <t xml:space="preserve">Almind </t>
  </si>
  <si>
    <t xml:space="preserve">Viuf </t>
  </si>
  <si>
    <t xml:space="preserve">Jordrup </t>
  </si>
  <si>
    <t xml:space="preserve">Christiansfeld </t>
  </si>
  <si>
    <t xml:space="preserve">Bjert </t>
  </si>
  <si>
    <t>Sønder Stenderup</t>
  </si>
  <si>
    <t xml:space="preserve">Sjølund </t>
  </si>
  <si>
    <t xml:space="preserve">Hejls </t>
  </si>
  <si>
    <t xml:space="preserve">Haderslev </t>
  </si>
  <si>
    <t xml:space="preserve">Aabenraa </t>
  </si>
  <si>
    <t xml:space="preserve">Rødekro </t>
  </si>
  <si>
    <t xml:space="preserve">Løgumkloster </t>
  </si>
  <si>
    <t xml:space="preserve">Bredebro </t>
  </si>
  <si>
    <t xml:space="preserve">Tønder </t>
  </si>
  <si>
    <t xml:space="preserve">Højer </t>
  </si>
  <si>
    <t xml:space="preserve">Gråsten </t>
  </si>
  <si>
    <t xml:space="preserve">Broager </t>
  </si>
  <si>
    <t xml:space="preserve">Egernsund </t>
  </si>
  <si>
    <t xml:space="preserve">Padborg </t>
  </si>
  <si>
    <t xml:space="preserve">Kruså </t>
  </si>
  <si>
    <t xml:space="preserve">Tinglev </t>
  </si>
  <si>
    <t xml:space="preserve">Bylderup-Bov </t>
  </si>
  <si>
    <t xml:space="preserve">Bolderslev </t>
  </si>
  <si>
    <t xml:space="preserve">Sønderborg </t>
  </si>
  <si>
    <t xml:space="preserve">Nordborg </t>
  </si>
  <si>
    <t xml:space="preserve">Augustenborg </t>
  </si>
  <si>
    <t xml:space="preserve">Sydals </t>
  </si>
  <si>
    <t xml:space="preserve">Vojens </t>
  </si>
  <si>
    <t xml:space="preserve">Gram </t>
  </si>
  <si>
    <t xml:space="preserve">Toftlund </t>
  </si>
  <si>
    <t xml:space="preserve">Agerskov </t>
  </si>
  <si>
    <t>Branderup Jylland</t>
  </si>
  <si>
    <t xml:space="preserve">Bevtoft </t>
  </si>
  <si>
    <t xml:space="preserve">Sommersted </t>
  </si>
  <si>
    <t xml:space="preserve">Vamdrup </t>
  </si>
  <si>
    <t xml:space="preserve">Vejen </t>
  </si>
  <si>
    <t xml:space="preserve">Gesten </t>
  </si>
  <si>
    <t xml:space="preserve">Bække </t>
  </si>
  <si>
    <t xml:space="preserve">Vorbasse </t>
  </si>
  <si>
    <t xml:space="preserve">Rødding </t>
  </si>
  <si>
    <t xml:space="preserve">Lunderskov </t>
  </si>
  <si>
    <t xml:space="preserve">Brørup </t>
  </si>
  <si>
    <t xml:space="preserve">Lintrup </t>
  </si>
  <si>
    <t xml:space="preserve">Holsted </t>
  </si>
  <si>
    <t xml:space="preserve">Hovborg </t>
  </si>
  <si>
    <t xml:space="preserve">Føvling </t>
  </si>
  <si>
    <t xml:space="preserve">Gørding </t>
  </si>
  <si>
    <t xml:space="preserve">Esbjerg </t>
  </si>
  <si>
    <t>Esbjerg Ø</t>
  </si>
  <si>
    <t>Esbjerg V</t>
  </si>
  <si>
    <t>Esbjerg N</t>
  </si>
  <si>
    <t xml:space="preserve">Fanø </t>
  </si>
  <si>
    <t xml:space="preserve">Tjæreborg </t>
  </si>
  <si>
    <t xml:space="preserve">Bramming </t>
  </si>
  <si>
    <t xml:space="preserve">Glejbjerg </t>
  </si>
  <si>
    <t xml:space="preserve">Agerbæk </t>
  </si>
  <si>
    <t xml:space="preserve">Ribe </t>
  </si>
  <si>
    <t xml:space="preserve">Gredstedbro </t>
  </si>
  <si>
    <t xml:space="preserve">Skærbæk </t>
  </si>
  <si>
    <t xml:space="preserve">Rømø </t>
  </si>
  <si>
    <t xml:space="preserve">Varde </t>
  </si>
  <si>
    <t xml:space="preserve">Årre </t>
  </si>
  <si>
    <t xml:space="preserve">Ansager </t>
  </si>
  <si>
    <t>Nørre Nebel</t>
  </si>
  <si>
    <t xml:space="preserve">Oksbøl </t>
  </si>
  <si>
    <t>Janderup Vestjylland</t>
  </si>
  <si>
    <t xml:space="preserve">Billum </t>
  </si>
  <si>
    <t>Vejers Strand</t>
  </si>
  <si>
    <t xml:space="preserve">Henne </t>
  </si>
  <si>
    <t xml:space="preserve">Ovtrup </t>
  </si>
  <si>
    <t xml:space="preserve">Blåvand </t>
  </si>
  <si>
    <t xml:space="preserve">Tistrup </t>
  </si>
  <si>
    <t xml:space="preserve">Ølgod </t>
  </si>
  <si>
    <t xml:space="preserve">Tarm </t>
  </si>
  <si>
    <t xml:space="preserve">Hemmet </t>
  </si>
  <si>
    <t xml:space="preserve">Skjern </t>
  </si>
  <si>
    <t xml:space="preserve">Videbæk </t>
  </si>
  <si>
    <t xml:space="preserve">Kibæk </t>
  </si>
  <si>
    <t>Lem St.</t>
  </si>
  <si>
    <t xml:space="preserve">Ringkøbing </t>
  </si>
  <si>
    <t>Hvide Sande</t>
  </si>
  <si>
    <t xml:space="preserve">Spjald </t>
  </si>
  <si>
    <t xml:space="preserve">Ørnhøj </t>
  </si>
  <si>
    <t xml:space="preserve">Tim </t>
  </si>
  <si>
    <t xml:space="preserve">Ulfborg </t>
  </si>
  <si>
    <t xml:space="preserve">Fredericia </t>
  </si>
  <si>
    <t>Fredericia Sydjyllands</t>
  </si>
  <si>
    <t xml:space="preserve">Børkop </t>
  </si>
  <si>
    <t xml:space="preserve">Vejle </t>
  </si>
  <si>
    <t>Vejle Øst</t>
  </si>
  <si>
    <t xml:space="preserve">Juelsminde </t>
  </si>
  <si>
    <t xml:space="preserve">Stouby </t>
  </si>
  <si>
    <t xml:space="preserve">Barrit </t>
  </si>
  <si>
    <t xml:space="preserve">Tørring </t>
  </si>
  <si>
    <t xml:space="preserve">Uldum </t>
  </si>
  <si>
    <t xml:space="preserve">Vonge </t>
  </si>
  <si>
    <t xml:space="preserve">Bredsten </t>
  </si>
  <si>
    <t xml:space="preserve">Randbøl </t>
  </si>
  <si>
    <t xml:space="preserve">Vandel </t>
  </si>
  <si>
    <t xml:space="preserve">Billund </t>
  </si>
  <si>
    <t xml:space="preserve">Grindsted </t>
  </si>
  <si>
    <t xml:space="preserve">Hejnsvig </t>
  </si>
  <si>
    <t>Sønder Omme</t>
  </si>
  <si>
    <t xml:space="preserve">Stakroge </t>
  </si>
  <si>
    <t>Sønder Felding</t>
  </si>
  <si>
    <t xml:space="preserve">Jelling </t>
  </si>
  <si>
    <t xml:space="preserve">Gadbjerg </t>
  </si>
  <si>
    <t xml:space="preserve">Give </t>
  </si>
  <si>
    <t xml:space="preserve">Brande </t>
  </si>
  <si>
    <t xml:space="preserve">Ejstrupholm </t>
  </si>
  <si>
    <t xml:space="preserve">Hampen </t>
  </si>
  <si>
    <t xml:space="preserve">Herning </t>
  </si>
  <si>
    <t>Herning Vestjyllands</t>
  </si>
  <si>
    <t xml:space="preserve">Ikast </t>
  </si>
  <si>
    <t xml:space="preserve">Bording </t>
  </si>
  <si>
    <t xml:space="preserve">Engesvang </t>
  </si>
  <si>
    <t xml:space="preserve">Sunds </t>
  </si>
  <si>
    <t>Karup Jylland</t>
  </si>
  <si>
    <t xml:space="preserve">Vildbjerg </t>
  </si>
  <si>
    <t xml:space="preserve">Aulum </t>
  </si>
  <si>
    <t xml:space="preserve">Holstebro </t>
  </si>
  <si>
    <t xml:space="preserve">Haderup </t>
  </si>
  <si>
    <t xml:space="preserve">Sørvad </t>
  </si>
  <si>
    <t xml:space="preserve">Hjerm </t>
  </si>
  <si>
    <t xml:space="preserve">Vemb </t>
  </si>
  <si>
    <t xml:space="preserve">Struer </t>
  </si>
  <si>
    <t xml:space="preserve">Lemvig </t>
  </si>
  <si>
    <t xml:space="preserve">Bøvlingbjerg </t>
  </si>
  <si>
    <t xml:space="preserve">Bækmarksbro </t>
  </si>
  <si>
    <t xml:space="preserve">Harboøre </t>
  </si>
  <si>
    <t xml:space="preserve">Thyborøn </t>
  </si>
  <si>
    <t xml:space="preserve">Thisted </t>
  </si>
  <si>
    <t xml:space="preserve">Hanstholm </t>
  </si>
  <si>
    <t xml:space="preserve">Frøstrup </t>
  </si>
  <si>
    <t xml:space="preserve">Vesløs </t>
  </si>
  <si>
    <t xml:space="preserve">Snedsted </t>
  </si>
  <si>
    <t>Bedsted Thy</t>
  </si>
  <si>
    <t>Hurup Thy</t>
  </si>
  <si>
    <t xml:space="preserve">Vestervig </t>
  </si>
  <si>
    <t xml:space="preserve">Thyholm </t>
  </si>
  <si>
    <t xml:space="preserve">Skive </t>
  </si>
  <si>
    <t xml:space="preserve">Vinderup </t>
  </si>
  <si>
    <t xml:space="preserve">Højslev </t>
  </si>
  <si>
    <t>Stoholm Jylland</t>
  </si>
  <si>
    <t xml:space="preserve">Spøttrup </t>
  </si>
  <si>
    <t xml:space="preserve">Roslev </t>
  </si>
  <si>
    <t xml:space="preserve">Fur </t>
  </si>
  <si>
    <t>Nykøbing Mors</t>
  </si>
  <si>
    <t xml:space="preserve">Erslev </t>
  </si>
  <si>
    <t xml:space="preserve">Karby </t>
  </si>
  <si>
    <t>Redsted Mors</t>
  </si>
  <si>
    <t xml:space="preserve">Vils </t>
  </si>
  <si>
    <t>Øster Assels</t>
  </si>
  <si>
    <t>Århus C</t>
  </si>
  <si>
    <t>Århus N</t>
  </si>
  <si>
    <t>Århus V</t>
  </si>
  <si>
    <t xml:space="preserve">Brabrand </t>
  </si>
  <si>
    <t xml:space="preserve">Åbyhøj </t>
  </si>
  <si>
    <t xml:space="preserve">Risskov </t>
  </si>
  <si>
    <t>Risskov Ø</t>
  </si>
  <si>
    <t xml:space="preserve">Egå </t>
  </si>
  <si>
    <t>Viby Jylland</t>
  </si>
  <si>
    <t xml:space="preserve">Højbjerg </t>
  </si>
  <si>
    <t xml:space="preserve">Odder </t>
  </si>
  <si>
    <t xml:space="preserve">Samsø </t>
  </si>
  <si>
    <t>Tranbjerg Jylland</t>
  </si>
  <si>
    <t xml:space="preserve">Mårslet </t>
  </si>
  <si>
    <t xml:space="preserve">Beder </t>
  </si>
  <si>
    <t xml:space="preserve">Malling </t>
  </si>
  <si>
    <t xml:space="preserve">Hundslund </t>
  </si>
  <si>
    <t xml:space="preserve">Solbjerg </t>
  </si>
  <si>
    <t xml:space="preserve">Hasselager </t>
  </si>
  <si>
    <t xml:space="preserve">Hørning </t>
  </si>
  <si>
    <t xml:space="preserve">Hadsten </t>
  </si>
  <si>
    <t xml:space="preserve">Trige </t>
  </si>
  <si>
    <t xml:space="preserve">Tilst </t>
  </si>
  <si>
    <t xml:space="preserve">Hinnerup </t>
  </si>
  <si>
    <t xml:space="preserve">Ebeltoft </t>
  </si>
  <si>
    <t xml:space="preserve">Rønde </t>
  </si>
  <si>
    <t xml:space="preserve">Knebel </t>
  </si>
  <si>
    <t xml:space="preserve">Balle </t>
  </si>
  <si>
    <t xml:space="preserve">Hammel </t>
  </si>
  <si>
    <t>Harlev Jylland</t>
  </si>
  <si>
    <t xml:space="preserve">Galten </t>
  </si>
  <si>
    <t xml:space="preserve">Sabro </t>
  </si>
  <si>
    <t xml:space="preserve">Sporup </t>
  </si>
  <si>
    <t xml:space="preserve">Grenaa </t>
  </si>
  <si>
    <t xml:space="preserve">Lystrup </t>
  </si>
  <si>
    <t xml:space="preserve">Hjortshøj </t>
  </si>
  <si>
    <t xml:space="preserve">Skødstrup </t>
  </si>
  <si>
    <t xml:space="preserve">Hornslet </t>
  </si>
  <si>
    <t xml:space="preserve">Mørke </t>
  </si>
  <si>
    <t xml:space="preserve">Ryomgård </t>
  </si>
  <si>
    <t xml:space="preserve">Kolind </t>
  </si>
  <si>
    <t xml:space="preserve">Trustrup </t>
  </si>
  <si>
    <t xml:space="preserve">Nimtofte </t>
  </si>
  <si>
    <t xml:space="preserve">Glesborg </t>
  </si>
  <si>
    <t>Ørum Djurs</t>
  </si>
  <si>
    <t xml:space="preserve">Anholt </t>
  </si>
  <si>
    <t xml:space="preserve">Silkeborg </t>
  </si>
  <si>
    <t xml:space="preserve">Kjellerup </t>
  </si>
  <si>
    <t xml:space="preserve">Lemming </t>
  </si>
  <si>
    <t xml:space="preserve">Sorring </t>
  </si>
  <si>
    <t>Ans By</t>
  </si>
  <si>
    <t xml:space="preserve">Them </t>
  </si>
  <si>
    <t xml:space="preserve">Bryrup </t>
  </si>
  <si>
    <t xml:space="preserve">Skanderborg </t>
  </si>
  <si>
    <t xml:space="preserve">Låsby </t>
  </si>
  <si>
    <t xml:space="preserve">Ry </t>
  </si>
  <si>
    <t xml:space="preserve">Horsens </t>
  </si>
  <si>
    <t xml:space="preserve">Daugård </t>
  </si>
  <si>
    <t xml:space="preserve">Hedensted </t>
  </si>
  <si>
    <t xml:space="preserve">Løsning </t>
  </si>
  <si>
    <t xml:space="preserve">Hovedgård </t>
  </si>
  <si>
    <t xml:space="preserve">Brædstrup </t>
  </si>
  <si>
    <t xml:space="preserve">Gedved </t>
  </si>
  <si>
    <t xml:space="preserve">Østbirk </t>
  </si>
  <si>
    <t xml:space="preserve">Flemming </t>
  </si>
  <si>
    <t>Rask Mølle</t>
  </si>
  <si>
    <t xml:space="preserve">Klovborg </t>
  </si>
  <si>
    <t>Nørre Snede</t>
  </si>
  <si>
    <t xml:space="preserve">Stenderup </t>
  </si>
  <si>
    <t xml:space="preserve">Hornsyld </t>
  </si>
  <si>
    <t xml:space="preserve">Viborg </t>
  </si>
  <si>
    <t xml:space="preserve">Tjele </t>
  </si>
  <si>
    <t xml:space="preserve">Løgstrup </t>
  </si>
  <si>
    <t xml:space="preserve">Skals </t>
  </si>
  <si>
    <t xml:space="preserve">Rødkærsbro </t>
  </si>
  <si>
    <t xml:space="preserve">Bjerringbro </t>
  </si>
  <si>
    <t xml:space="preserve">Ulstrup </t>
  </si>
  <si>
    <t xml:space="preserve">Langå </t>
  </si>
  <si>
    <t xml:space="preserve">Thorsø </t>
  </si>
  <si>
    <t xml:space="preserve">Fårvang </t>
  </si>
  <si>
    <t xml:space="preserve">Gjern </t>
  </si>
  <si>
    <t xml:space="preserve">Randers </t>
  </si>
  <si>
    <t xml:space="preserve">Ørsted </t>
  </si>
  <si>
    <t xml:space="preserve">Allingåbro </t>
  </si>
  <si>
    <t xml:space="preserve">Auning </t>
  </si>
  <si>
    <t xml:space="preserve">Havndal </t>
  </si>
  <si>
    <t xml:space="preserve">Spentrup </t>
  </si>
  <si>
    <t>Gjerlev Jylland</t>
  </si>
  <si>
    <t xml:space="preserve">Fårup </t>
  </si>
  <si>
    <t xml:space="preserve">Aalborg </t>
  </si>
  <si>
    <t>Aalborg Nordjyllands</t>
  </si>
  <si>
    <t>Aalborg SV</t>
  </si>
  <si>
    <t>Aalborg SØ</t>
  </si>
  <si>
    <t>Aalborg Øst</t>
  </si>
  <si>
    <t>Svenstrup Jylland</t>
  </si>
  <si>
    <t xml:space="preserve">Nibe </t>
  </si>
  <si>
    <t xml:space="preserve">Gistrup </t>
  </si>
  <si>
    <t xml:space="preserve">Klarup </t>
  </si>
  <si>
    <t xml:space="preserve">Storvorde </t>
  </si>
  <si>
    <t xml:space="preserve">Kongerslev </t>
  </si>
  <si>
    <t xml:space="preserve">Sæby </t>
  </si>
  <si>
    <t xml:space="preserve">Vodskov </t>
  </si>
  <si>
    <t xml:space="preserve">Hjallerup </t>
  </si>
  <si>
    <t xml:space="preserve">Dronninglund </t>
  </si>
  <si>
    <t xml:space="preserve">Asaa </t>
  </si>
  <si>
    <t xml:space="preserve">Dybvad </t>
  </si>
  <si>
    <t xml:space="preserve">Gandrup </t>
  </si>
  <si>
    <t xml:space="preserve">Hals </t>
  </si>
  <si>
    <t xml:space="preserve">Vestbjerg </t>
  </si>
  <si>
    <t xml:space="preserve">Sulsted </t>
  </si>
  <si>
    <t xml:space="preserve">Tylstrup </t>
  </si>
  <si>
    <t xml:space="preserve">Nørresundby </t>
  </si>
  <si>
    <t xml:space="preserve">Vadum </t>
  </si>
  <si>
    <t xml:space="preserve">Aabybro </t>
  </si>
  <si>
    <t xml:space="preserve">Brovst </t>
  </si>
  <si>
    <t xml:space="preserve">Løkken </t>
  </si>
  <si>
    <t xml:space="preserve">Pandrup </t>
  </si>
  <si>
    <t xml:space="preserve">Blokhus </t>
  </si>
  <si>
    <t xml:space="preserve">Saltum </t>
  </si>
  <si>
    <t xml:space="preserve">Hobro </t>
  </si>
  <si>
    <t xml:space="preserve">Arden </t>
  </si>
  <si>
    <t xml:space="preserve">Skørping </t>
  </si>
  <si>
    <t xml:space="preserve">Støvring </t>
  </si>
  <si>
    <t xml:space="preserve">Suldrup </t>
  </si>
  <si>
    <t xml:space="preserve">Mariager </t>
  </si>
  <si>
    <t xml:space="preserve">Hadsund </t>
  </si>
  <si>
    <t xml:space="preserve">Bælum </t>
  </si>
  <si>
    <t xml:space="preserve">Terndrup </t>
  </si>
  <si>
    <t xml:space="preserve">Aars </t>
  </si>
  <si>
    <t xml:space="preserve">Nørager </t>
  </si>
  <si>
    <t xml:space="preserve">Aalestrup </t>
  </si>
  <si>
    <t xml:space="preserve">Gedsted </t>
  </si>
  <si>
    <t xml:space="preserve">Møldrup </t>
  </si>
  <si>
    <t xml:space="preserve">Farsø </t>
  </si>
  <si>
    <t xml:space="preserve">Løgstør </t>
  </si>
  <si>
    <t xml:space="preserve">Ranum </t>
  </si>
  <si>
    <t xml:space="preserve">Fjerritslev </t>
  </si>
  <si>
    <t xml:space="preserve">Brønderslev </t>
  </si>
  <si>
    <t>Jerslev Jylland</t>
  </si>
  <si>
    <t>Øster Vrå</t>
  </si>
  <si>
    <t xml:space="preserve">Vrå </t>
  </si>
  <si>
    <t xml:space="preserve">Hjørring </t>
  </si>
  <si>
    <t xml:space="preserve">Tårs </t>
  </si>
  <si>
    <t xml:space="preserve">Hirtshals </t>
  </si>
  <si>
    <t xml:space="preserve">Sindal </t>
  </si>
  <si>
    <t xml:space="preserve">Bindslev </t>
  </si>
  <si>
    <t xml:space="preserve">Frederikshavn </t>
  </si>
  <si>
    <t xml:space="preserve">Læsø </t>
  </si>
  <si>
    <t xml:space="preserve">Strandby </t>
  </si>
  <si>
    <t xml:space="preserve">Jerup </t>
  </si>
  <si>
    <t xml:space="preserve">Ålbæk </t>
  </si>
  <si>
    <t xml:space="preserve">Skagen </t>
  </si>
  <si>
    <t>Hundslund</t>
  </si>
  <si>
    <t>Stenderup</t>
  </si>
  <si>
    <t>Hornsyld</t>
  </si>
  <si>
    <t>Tranebjerg Samsø</t>
  </si>
  <si>
    <t>Nordby Samsø</t>
  </si>
  <si>
    <t>Tunø Kattegat</t>
  </si>
  <si>
    <t>Viborg</t>
  </si>
  <si>
    <t>Løgstrup</t>
  </si>
  <si>
    <t>Skals</t>
  </si>
  <si>
    <t>Ørum Sønderlyng</t>
  </si>
  <si>
    <t>Hammmershøj</t>
  </si>
  <si>
    <t>Rødkærsbro</t>
  </si>
  <si>
    <t>Bjerringbro</t>
  </si>
  <si>
    <t>Ulstrup</t>
  </si>
  <si>
    <t>Langå</t>
  </si>
  <si>
    <t>Thorsø</t>
  </si>
  <si>
    <t>Fårvang</t>
  </si>
  <si>
    <t>Gjern</t>
  </si>
  <si>
    <t>Randers</t>
  </si>
  <si>
    <t>Ørsted</t>
  </si>
  <si>
    <t>Allingåbro</t>
  </si>
  <si>
    <t>Auning</t>
  </si>
  <si>
    <t>Havndal</t>
  </si>
  <si>
    <t>Spentrup</t>
  </si>
  <si>
    <t>Gjerlev J</t>
  </si>
  <si>
    <t>Fårup</t>
  </si>
  <si>
    <t>Ålborg</t>
  </si>
  <si>
    <t>Ålborg SV</t>
  </si>
  <si>
    <t>Ålborg SØ</t>
  </si>
  <si>
    <t>Ålborg Ø</t>
  </si>
  <si>
    <t>Svenstrup J</t>
  </si>
  <si>
    <t>Nibe</t>
  </si>
  <si>
    <t>Gistrup</t>
  </si>
  <si>
    <t>Klarup</t>
  </si>
  <si>
    <t>Storvorde</t>
  </si>
  <si>
    <t>Kongerslev</t>
  </si>
  <si>
    <t>Sæby</t>
  </si>
  <si>
    <t>Vodskov</t>
  </si>
  <si>
    <t>Hjallerup</t>
  </si>
  <si>
    <t>Dronninglund</t>
  </si>
  <si>
    <t>Aså</t>
  </si>
  <si>
    <t>Dybvad</t>
  </si>
  <si>
    <t>Gandrup</t>
  </si>
  <si>
    <t>Hals</t>
  </si>
  <si>
    <t>Vestbjerg</t>
  </si>
  <si>
    <t>Nørresundby</t>
  </si>
  <si>
    <t>Vadum</t>
  </si>
  <si>
    <t>Åbybro</t>
  </si>
  <si>
    <t>Brovst</t>
  </si>
  <si>
    <t>Løkken</t>
  </si>
  <si>
    <t>Pandrup</t>
  </si>
  <si>
    <t>Blokhus</t>
  </si>
  <si>
    <t>Saltum</t>
  </si>
  <si>
    <t>Hobro</t>
  </si>
  <si>
    <t>Arden</t>
  </si>
  <si>
    <t>Skørping</t>
  </si>
  <si>
    <t>Støvring</t>
  </si>
  <si>
    <t>Suldrup</t>
  </si>
  <si>
    <t>Mariager</t>
  </si>
  <si>
    <t>Hadsund</t>
  </si>
  <si>
    <t>Bælum</t>
  </si>
  <si>
    <t>Terndrup</t>
  </si>
  <si>
    <t>Års</t>
  </si>
  <si>
    <t>Nørager</t>
  </si>
  <si>
    <t>Ålestrup</t>
  </si>
  <si>
    <t>Gedsted</t>
  </si>
  <si>
    <t>Møldrup</t>
  </si>
  <si>
    <t>Farsø</t>
  </si>
  <si>
    <t>Løgstør</t>
  </si>
  <si>
    <t>Ranum</t>
  </si>
  <si>
    <t>Fjerritslev</t>
  </si>
  <si>
    <t>Brønderslev</t>
  </si>
  <si>
    <t>Jerslev J</t>
  </si>
  <si>
    <t>Øster-Vrå</t>
  </si>
  <si>
    <t>Vrå</t>
  </si>
  <si>
    <t>Hjørring</t>
  </si>
  <si>
    <t>Tårs</t>
  </si>
  <si>
    <t>Hirtshals</t>
  </si>
  <si>
    <t>Sindal</t>
  </si>
  <si>
    <t>Bindslev</t>
  </si>
  <si>
    <t>Frederikshavn</t>
  </si>
  <si>
    <t>Byrum</t>
  </si>
  <si>
    <t>Vesterø Havn</t>
  </si>
  <si>
    <t>Østerby Havn</t>
  </si>
  <si>
    <t>Strandby Vends.</t>
  </si>
  <si>
    <t>Jerup</t>
  </si>
  <si>
    <t>Ålbæk</t>
  </si>
  <si>
    <t>Skagen</t>
  </si>
  <si>
    <t>Område</t>
  </si>
  <si>
    <t>Månedsløn bagud</t>
  </si>
  <si>
    <t>Månedsløn forud</t>
  </si>
  <si>
    <t>Måneds-/ timeløn</t>
  </si>
  <si>
    <t>Nyansættelse</t>
  </si>
  <si>
    <t>Overflytning</t>
  </si>
  <si>
    <t>Aftale</t>
  </si>
  <si>
    <t>Ind.</t>
  </si>
  <si>
    <t>For.</t>
  </si>
  <si>
    <t>Grundlønstrin</t>
  </si>
  <si>
    <t>Leders underskrift</t>
  </si>
  <si>
    <t>Holbæk Sygehus</t>
  </si>
  <si>
    <t>Nykøbing Sygehus</t>
  </si>
  <si>
    <t>Psykiatrien</t>
  </si>
  <si>
    <t>Socialområdet</t>
  </si>
  <si>
    <t>Administrationen/Stab - Næstved</t>
  </si>
  <si>
    <t>Administrationen/Stab  - Roskilde</t>
  </si>
  <si>
    <t>Koncern HR</t>
  </si>
  <si>
    <t>Akut - Slagelse</t>
  </si>
  <si>
    <t>Akut - Køge</t>
  </si>
  <si>
    <t>Anæstesi</t>
  </si>
  <si>
    <t>Præhospital Center</t>
  </si>
  <si>
    <t>Koncern IT</t>
  </si>
  <si>
    <t>Anæstesi - Næstved</t>
  </si>
  <si>
    <t>Anæstesi - Køge</t>
  </si>
  <si>
    <t>Anæstesi - Slagelse/Ringsted</t>
  </si>
  <si>
    <t>Anæstesi - Roskilde</t>
  </si>
  <si>
    <t>Ledelse</t>
  </si>
  <si>
    <t>*</t>
  </si>
  <si>
    <t>Kommunikation</t>
  </si>
  <si>
    <t>Arbejdsmedicinsk - Slagelse</t>
  </si>
  <si>
    <t>Arbejdsmedicinsk - Køge</t>
  </si>
  <si>
    <t>Byggeprojektenheden - Slagelse</t>
  </si>
  <si>
    <t>Ledelsessekretariat</t>
  </si>
  <si>
    <t>Regional Udvikling</t>
  </si>
  <si>
    <t>Dermatologisk - Roskilde</t>
  </si>
  <si>
    <t>Fysio- Nuklearmedicinsk - Næstved</t>
  </si>
  <si>
    <t>Regionsrådet</t>
  </si>
  <si>
    <t>Garantiklinik - Ringsted</t>
  </si>
  <si>
    <t>Råd og nævn</t>
  </si>
  <si>
    <t>Generel - Køge</t>
  </si>
  <si>
    <t>Udvikling</t>
  </si>
  <si>
    <t>Generel - Roskilde</t>
  </si>
  <si>
    <t>Pædiatri</t>
  </si>
  <si>
    <t>Gynækologisk - Næstved</t>
  </si>
  <si>
    <t>Geriatrisk - Roskilde</t>
  </si>
  <si>
    <t>Immunologi - Regional funktion</t>
  </si>
  <si>
    <t>Gyn/Obs - Roskilde</t>
  </si>
  <si>
    <t>Kirurgi - Slagelse</t>
  </si>
  <si>
    <t>Hæmatologisk - Roskilde</t>
  </si>
  <si>
    <t>Klinisk Biokemi - Regional funktion</t>
  </si>
  <si>
    <t>Kardiologisk - Roskilde</t>
  </si>
  <si>
    <t>Kirurgisk - Køge</t>
  </si>
  <si>
    <t>Mammakirurgisk- Ringsted</t>
  </si>
  <si>
    <t>Kirurgisk - Roskilde</t>
  </si>
  <si>
    <t>Medicinsk - Slagelse</t>
  </si>
  <si>
    <t>Klinisk Biokemisk - Køge</t>
  </si>
  <si>
    <t>Klinisk Biokemisk - Roskilde</t>
  </si>
  <si>
    <t>Medico - Næstved</t>
  </si>
  <si>
    <t>Klinisk Fysiologisk - Køge</t>
  </si>
  <si>
    <t>Mikrobiologi - Regional funktion</t>
  </si>
  <si>
    <t>Medicinsk - Køge</t>
  </si>
  <si>
    <t>Neurologisk - Næstved</t>
  </si>
  <si>
    <t>Medicinsk - Roskilde</t>
  </si>
  <si>
    <t>Onkologi - Næstved</t>
  </si>
  <si>
    <t>Neurologisk - Roskilde</t>
  </si>
  <si>
    <t>Ortopædkirurgi- Næstved/Slagelse</t>
  </si>
  <si>
    <t>Onkologisk - Roskilde</t>
  </si>
  <si>
    <t>Patologi - Næstved/Slagelse</t>
  </si>
  <si>
    <t>Ortopædkirurgisk - Køge</t>
  </si>
  <si>
    <t>Praksisreservelæger - Næstved/Slagelse</t>
  </si>
  <si>
    <t>Patologisk - Roskilde</t>
  </si>
  <si>
    <t>Pædiatri - Næstved</t>
  </si>
  <si>
    <t>Plastikkirurgisk - Roskilde</t>
  </si>
  <si>
    <t>Radiologi - Ringsted</t>
  </si>
  <si>
    <t>Pædiatrisk - Roskilde</t>
  </si>
  <si>
    <t>Radiologi - Slagelse</t>
  </si>
  <si>
    <t>Reumalogisk - Roskilde</t>
  </si>
  <si>
    <t>Radiologi- Næstved</t>
  </si>
  <si>
    <t>Reumalogisk- Køge</t>
  </si>
  <si>
    <t>Reumalogisk/geriatrisk - Køge</t>
  </si>
  <si>
    <t>Sygehusledelsen - Næstved</t>
  </si>
  <si>
    <t>Tand- mund- kæbe - Næstved</t>
  </si>
  <si>
    <t>Urologi - Næstved</t>
  </si>
  <si>
    <t>Socialrådgiverne - Køge</t>
  </si>
  <si>
    <t>Øjenafdelingen - Næstved</t>
  </si>
  <si>
    <t>Socialrådgiverne - Roskilde</t>
  </si>
  <si>
    <t>Øre- næse- Hals - Næstved/Slagelse</t>
  </si>
  <si>
    <t>Sygehusledelse  - Køge</t>
  </si>
  <si>
    <t>Sygehusledelse - Roskilde</t>
  </si>
  <si>
    <t>Teknisk Afdeling - Køge</t>
  </si>
  <si>
    <t>Teknisk Afdeling - Roskilde</t>
  </si>
  <si>
    <t>Urologisk Afdeling - Roskilde</t>
  </si>
  <si>
    <t>Øjenafdelingen - Roskilde</t>
  </si>
  <si>
    <t>Øre Næse Hals - Køge</t>
  </si>
  <si>
    <t>Øre Næse Hals - Roskilde</t>
  </si>
  <si>
    <t>Ændring i ansættelsesforhold</t>
  </si>
  <si>
    <t>Medarbejders underskrift</t>
  </si>
  <si>
    <t>Fri telefon</t>
  </si>
  <si>
    <t>Ændring af vagttype</t>
  </si>
  <si>
    <t>Orlov med løn</t>
  </si>
  <si>
    <t>Dagvagt</t>
  </si>
  <si>
    <t>Nattevagt</t>
  </si>
  <si>
    <t>Fratrædelse</t>
  </si>
  <si>
    <t>Andet arbejde</t>
  </si>
  <si>
    <t>Sygdom</t>
  </si>
  <si>
    <t>Orlov/ Uddannelse</t>
  </si>
  <si>
    <t>Værnepligt</t>
  </si>
  <si>
    <t>Efterløn</t>
  </si>
  <si>
    <t>Pension</t>
  </si>
  <si>
    <t>Emigration</t>
  </si>
  <si>
    <t>Eget ønske</t>
  </si>
  <si>
    <t>Andet arbejde i Region Sjælland</t>
  </si>
  <si>
    <t>Cpr.nr</t>
  </si>
  <si>
    <t>Stilling</t>
  </si>
  <si>
    <t>Navn</t>
  </si>
  <si>
    <t>Adresse</t>
  </si>
  <si>
    <t>Postnr</t>
  </si>
  <si>
    <t>By</t>
  </si>
  <si>
    <t>Aktivitet</t>
  </si>
  <si>
    <t>Ansættelsesforhold</t>
  </si>
  <si>
    <t>Vagttype</t>
  </si>
  <si>
    <t>Beklædningsgodtgørelse</t>
  </si>
  <si>
    <t>Fri telefon udleveret</t>
  </si>
  <si>
    <t>Inst./enh./afdeling</t>
  </si>
  <si>
    <t>Trin/kr</t>
  </si>
  <si>
    <t>Cpr.nr.</t>
  </si>
  <si>
    <t>Årsag/aktivitet</t>
  </si>
  <si>
    <t>hvis ansættelse er tidsbegrænset</t>
  </si>
  <si>
    <t>Fratrædelses årsag</t>
  </si>
  <si>
    <t>Fratrædelses dato</t>
  </si>
  <si>
    <t>Vi takker for vores samarbejde i den tid du har været ansat hos os. Samtidig ønsker vi dig held og lykke fremover.</t>
  </si>
  <si>
    <t>Inden din sidste arbejdsdag beder vi dig aflevere dine udlånseffekter, eksempelvis nøgle/ID-nøglekort, tjenestedragt, parkeringskort m.v.</t>
  </si>
  <si>
    <t>Orginalblanketten udleveres til medarbejderen, som bekræftelsen på opsigelsen.</t>
  </si>
  <si>
    <t>Aftenvagt</t>
  </si>
  <si>
    <t>Orlov/uddannelse</t>
  </si>
  <si>
    <t>Næstved-Slagelse-Ringsted Sygehus</t>
  </si>
  <si>
    <t>Ansøgning, dokumentation for tidligere ansættelse samt andre relevante dokumenter skal vedlægges.</t>
  </si>
  <si>
    <t>Bemærkning</t>
  </si>
  <si>
    <t>Sygehusapoteket</t>
  </si>
  <si>
    <t>Medicinsk - Næstved</t>
  </si>
  <si>
    <t>gerne via mail:</t>
  </si>
  <si>
    <t>Attester</t>
  </si>
  <si>
    <t>Straffeattest</t>
  </si>
  <si>
    <t>Børneattest</t>
  </si>
  <si>
    <t>Ansvarshav. aften/nat</t>
  </si>
  <si>
    <t>Attest(er) er rekvireret</t>
  </si>
  <si>
    <t>Straffe- og børneattest</t>
  </si>
  <si>
    <t>Koncern Økonomi</t>
  </si>
  <si>
    <t>Indkøb</t>
  </si>
  <si>
    <t xml:space="preserve">Administrationen/Stab - Nykøbing F. </t>
  </si>
  <si>
    <t>Billeddiagnostik - Køge</t>
  </si>
  <si>
    <t>Billeddiagnostik - Roskilde</t>
  </si>
  <si>
    <t>Procent</t>
  </si>
  <si>
    <t>Formaliseret (overlæg.)</t>
  </si>
  <si>
    <t>Ansættelse i anden afdeling i Region Sjælland</t>
  </si>
  <si>
    <t>Ansættelse uden for Region Sjælland</t>
  </si>
  <si>
    <t>Udskudt barselsorlov/forældreorlov</t>
  </si>
  <si>
    <t>Anden årsag (skriv i bemærking)</t>
  </si>
  <si>
    <t>Tillæg - ophører</t>
  </si>
  <si>
    <t>Pasning af alvorligt sygt barn</t>
  </si>
  <si>
    <t>Tjeneste ved anden geografi</t>
  </si>
  <si>
    <t>Administration Holbæk</t>
  </si>
  <si>
    <t>Akut Holbæk</t>
  </si>
  <si>
    <t>Akut Nykøbing F.</t>
  </si>
  <si>
    <t>Anæstesi Nykøbing F.</t>
  </si>
  <si>
    <t>Anæstesien Holbæk</t>
  </si>
  <si>
    <t>Arbejdsmedicinsk Nykøbing F.</t>
  </si>
  <si>
    <t>Fys, Ergo Holbæk</t>
  </si>
  <si>
    <t>Gearti - Næstved</t>
  </si>
  <si>
    <t>Geriatri - Slagelse</t>
  </si>
  <si>
    <t>Geriatri Nykøbing F.</t>
  </si>
  <si>
    <t>Gynækologi/obstetrik Holbæk</t>
  </si>
  <si>
    <t>Gynækologisk/obstetrik Nykøbing F.</t>
  </si>
  <si>
    <t>Intern medicin Nykøbing F.</t>
  </si>
  <si>
    <t>Kirurgi Holbæk</t>
  </si>
  <si>
    <t>Kirurgi Nykøbing F.</t>
  </si>
  <si>
    <t>Klinisk Biokemi Holbæk</t>
  </si>
  <si>
    <t>Klinisk fysiologi Holbæk</t>
  </si>
  <si>
    <t>Medicinsk Holbæk</t>
  </si>
  <si>
    <t>Medicoteknik Nykøbing F.</t>
  </si>
  <si>
    <t>Ortopædkirurgi Holbæk</t>
  </si>
  <si>
    <t>Ortopædkirurgi Nykøbing F.</t>
  </si>
  <si>
    <t>Psyk. Afd. for Børne og ungdomspsykiatri</t>
  </si>
  <si>
    <t>Psyk. Afd. for specialfunktioner</t>
  </si>
  <si>
    <t>Psyk. Enhed for brugerst. Psykiatri</t>
  </si>
  <si>
    <t>Psyk. Ledelse</t>
  </si>
  <si>
    <t>Psyk. Praksiskonsulenter</t>
  </si>
  <si>
    <t>Psyk. Psyk info</t>
  </si>
  <si>
    <t>Psyk. Psykiatrien Syd</t>
  </si>
  <si>
    <t>Psyk. Psykiatrien Vest</t>
  </si>
  <si>
    <t>Psyk. Psykiatrien Øst</t>
  </si>
  <si>
    <t>Psyk. Psykiatrihuset</t>
  </si>
  <si>
    <t>Psyk. Psykiatriområdet</t>
  </si>
  <si>
    <t>Psyk. Psykiatrisk forskningsenhed</t>
  </si>
  <si>
    <t>Psyk. Psykiatrisk visitationsklinik</t>
  </si>
  <si>
    <t>Psyk. Retspsykiatri</t>
  </si>
  <si>
    <t>Psyk. Stabsoverlægefunktionen</t>
  </si>
  <si>
    <t>Pædiatri Holbæk</t>
  </si>
  <si>
    <t>Pædiatri Nykøbing F.</t>
  </si>
  <si>
    <t>Radiologi Holbæk</t>
  </si>
  <si>
    <t>Radiologi Nykøbing F.</t>
  </si>
  <si>
    <t>Reumatologi Nykøbing F.</t>
  </si>
  <si>
    <t>Service - Køge</t>
  </si>
  <si>
    <t>Service - Roskilde</t>
  </si>
  <si>
    <t>Sygehusledelse Holbæk</t>
  </si>
  <si>
    <t>Sygehusledelsen Nykøbing F.</t>
  </si>
  <si>
    <t>Lærlinge og elever - Næst./Slag./Ring.</t>
  </si>
  <si>
    <t>Reumatologi, fys, ergo - Næst./Slag./Ring.</t>
  </si>
  <si>
    <t>Tillæg iht. forhåndsaftale</t>
  </si>
  <si>
    <t>khr-loen-team1@regionsjaelland.dk</t>
  </si>
  <si>
    <t>Individuelt tillæg</t>
  </si>
  <si>
    <t>mellem</t>
  </si>
  <si>
    <t>Region Sjælland</t>
  </si>
  <si>
    <t>og</t>
  </si>
  <si>
    <r>
      <rPr>
        <sz val="10"/>
        <color rgb="FFFF0000"/>
        <rFont val="Georgia"/>
        <family val="1"/>
      </rPr>
      <t>*</t>
    </r>
    <r>
      <rPr>
        <sz val="10"/>
        <rFont val="Georgia"/>
        <family val="1"/>
      </rPr>
      <t>) oplysninger kommer automatisk, når felterne i ark  "</t>
    </r>
    <r>
      <rPr>
        <u/>
        <sz val="10"/>
        <rFont val="Georgia"/>
        <family val="1"/>
      </rPr>
      <t>Ansættelse</t>
    </r>
    <r>
      <rPr>
        <sz val="10"/>
        <rFont val="Georgia"/>
        <family val="1"/>
      </rPr>
      <t>" er udfyldt</t>
    </r>
  </si>
  <si>
    <t>Institution/enhed/afdeling</t>
  </si>
  <si>
    <t>****</t>
  </si>
  <si>
    <t>Overenskomst område</t>
  </si>
  <si>
    <t>Arbejdstimer pr. uge</t>
  </si>
  <si>
    <r>
      <rPr>
        <sz val="10"/>
        <color rgb="FFFF0000"/>
        <rFont val="Georgia"/>
        <family val="1"/>
      </rPr>
      <t>*</t>
    </r>
    <r>
      <rPr>
        <sz val="10"/>
        <rFont val="Georgia"/>
        <family val="1"/>
      </rPr>
      <t xml:space="preserve"> timer</t>
    </r>
  </si>
  <si>
    <t>Tr./kr</t>
  </si>
  <si>
    <t>Individuel aftale</t>
  </si>
  <si>
    <t>Begrundelser/ bemærkning for tillæg:</t>
  </si>
  <si>
    <t>Faglig organisation/ TR</t>
  </si>
  <si>
    <t>SHK</t>
  </si>
  <si>
    <t>KTO</t>
  </si>
  <si>
    <t>31/3-00 niveau</t>
  </si>
  <si>
    <t>1/1-06 niveau</t>
  </si>
  <si>
    <t>Forhå.af.</t>
  </si>
  <si>
    <t>Ind. af.</t>
  </si>
  <si>
    <t>tr.</t>
  </si>
  <si>
    <t>Greve</t>
  </si>
  <si>
    <t>Kalundborg</t>
  </si>
  <si>
    <t>Køge</t>
  </si>
  <si>
    <t>Lejre</t>
  </si>
  <si>
    <t>Næstved</t>
  </si>
  <si>
    <t>Roskilde</t>
  </si>
  <si>
    <t>Slagelse</t>
  </si>
  <si>
    <t>Solrød</t>
  </si>
  <si>
    <t>Øvrige</t>
  </si>
  <si>
    <t>0</t>
  </si>
  <si>
    <t>&gt;1 års ans. for fleksibilitet</t>
  </si>
  <si>
    <t>§ 37-tillæg (tidl. §40)</t>
  </si>
  <si>
    <t>1-årig specialerettet udd.</t>
  </si>
  <si>
    <t>4 års efr. psyk+epil SL forh.</t>
  </si>
  <si>
    <t>7,5% geografisk</t>
  </si>
  <si>
    <t>Afd. funktioner</t>
  </si>
  <si>
    <t>Afdelingslederfunktion</t>
  </si>
  <si>
    <t>Afdelingsportør</t>
  </si>
  <si>
    <t>Affaldshåndtering</t>
  </si>
  <si>
    <t>Afløser ved Patientbus</t>
  </si>
  <si>
    <t>Afløserkorps</t>
  </si>
  <si>
    <t>Afsnitsbioanalytiker</t>
  </si>
  <si>
    <t>Akkupunktur</t>
  </si>
  <si>
    <t>Aktiv indsats</t>
  </si>
  <si>
    <t>Akuterfaring</t>
  </si>
  <si>
    <t>Akutfunktion</t>
  </si>
  <si>
    <t>Alenefunktion</t>
  </si>
  <si>
    <t>Ambulatoriefunktion</t>
  </si>
  <si>
    <t>AMIR</t>
  </si>
  <si>
    <t>Ammeteam</t>
  </si>
  <si>
    <t>AMPS-testere</t>
  </si>
  <si>
    <t>Analyser</t>
  </si>
  <si>
    <t>Anretning på afdelingen</t>
  </si>
  <si>
    <t>Ansv personaleuniform/garderob</t>
  </si>
  <si>
    <t>Ansvarlighed</t>
  </si>
  <si>
    <t>Ansvarsfuld</t>
  </si>
  <si>
    <t>Ansvarshavende</t>
  </si>
  <si>
    <t>Ansvarsområder</t>
  </si>
  <si>
    <t>Apopleksiområdet</t>
  </si>
  <si>
    <t>Apoteket</t>
  </si>
  <si>
    <t>Arbejde indenfor ALS</t>
  </si>
  <si>
    <t>Arbejde med særlig målgruppe</t>
  </si>
  <si>
    <t>Arbejdets særlige karakter</t>
  </si>
  <si>
    <t>Arbejdsindsats</t>
  </si>
  <si>
    <t>Arbejdsmiljø</t>
  </si>
  <si>
    <t>Arbejdspladsforum</t>
  </si>
  <si>
    <t>ATCN</t>
  </si>
  <si>
    <t>Auditor</t>
  </si>
  <si>
    <t>Autoclaver</t>
  </si>
  <si>
    <t>Autorisation</t>
  </si>
  <si>
    <t>Belastende klientgr./-afdeling</t>
  </si>
  <si>
    <t>Beredskabsansvarlig</t>
  </si>
  <si>
    <t>Boligadministration</t>
  </si>
  <si>
    <t>Bookingfunktion</t>
  </si>
  <si>
    <t>Bredden i opgavefunktioner</t>
  </si>
  <si>
    <t>Bækkenbundspalpation</t>
  </si>
  <si>
    <t>Børnespeciale</t>
  </si>
  <si>
    <t>Certifikat</t>
  </si>
  <si>
    <t>Chaufførtillæg</t>
  </si>
  <si>
    <t>Chefkonsulent</t>
  </si>
  <si>
    <t>CT-scanning</t>
  </si>
  <si>
    <t>Daglig Ledelse</t>
  </si>
  <si>
    <t>Daglig planlægning</t>
  </si>
  <si>
    <t>Delt tjeneste</t>
  </si>
  <si>
    <t>Depottjeneste</t>
  </si>
  <si>
    <t>Depottjeneste 3 år</t>
  </si>
  <si>
    <t>Dialysetillæg</t>
  </si>
  <si>
    <t>Differencetrin</t>
  </si>
  <si>
    <t>Diplomkursus, ekstra</t>
  </si>
  <si>
    <t>Diplomstudie</t>
  </si>
  <si>
    <t>Diplomuddannelse</t>
  </si>
  <si>
    <t>Disp. 5 ugers op udd.</t>
  </si>
  <si>
    <t>Dispositionstillæg</t>
  </si>
  <si>
    <t>Distriktsambulatorie</t>
  </si>
  <si>
    <t>Diverse kurser</t>
  </si>
  <si>
    <t>DRG-ansvarlig</t>
  </si>
  <si>
    <t>Driftsopgaver</t>
  </si>
  <si>
    <t>Dukketeater</t>
  </si>
  <si>
    <t>E-fakturering</t>
  </si>
  <si>
    <t>Effektivitet i arbejdet</t>
  </si>
  <si>
    <t>Efterudd., Diabetes Mellitus</t>
  </si>
  <si>
    <t>Efteruddannelse</t>
  </si>
  <si>
    <t>Efteruddannelse - kort varigh.</t>
  </si>
  <si>
    <t>Efteruddannelse - lang varigh.</t>
  </si>
  <si>
    <t>Efteruddannelse, cardiologisk</t>
  </si>
  <si>
    <t>Efteruddannelse, operation</t>
  </si>
  <si>
    <t>Efteruddannelse, pædiatri</t>
  </si>
  <si>
    <t>Efteruddannelse, sosu</t>
  </si>
  <si>
    <t>Egenkontrol</t>
  </si>
  <si>
    <t>Ejendomsfunktioner</t>
  </si>
  <si>
    <t>Ekspertise</t>
  </si>
  <si>
    <t>Eksterne kunder</t>
  </si>
  <si>
    <t>Ekstraordinær aktivitet</t>
  </si>
  <si>
    <t>EMG, ENG, EP, EEG</t>
  </si>
  <si>
    <t>EMU</t>
  </si>
  <si>
    <t>Endoskopi</t>
  </si>
  <si>
    <t>Eneansvar aften/nat</t>
  </si>
  <si>
    <t>Eneansvar f. Kalundborg Sygehu</t>
  </si>
  <si>
    <t>Eneansvarlig</t>
  </si>
  <si>
    <t>Engagement</t>
  </si>
  <si>
    <t>Engagement i arbejdet</t>
  </si>
  <si>
    <t>Engagement/selvstændighed</t>
  </si>
  <si>
    <t>Enggården luk/sikr</t>
  </si>
  <si>
    <t>Epi.kir.</t>
  </si>
  <si>
    <t>ERCP i fællesamb.</t>
  </si>
  <si>
    <t>Erf. arb. m. psyk. patienter</t>
  </si>
  <si>
    <t>Erf. med kommunik./formidling</t>
  </si>
  <si>
    <t>Erfa. og indsigt i brug. behov</t>
  </si>
  <si>
    <t>Erfa/specialistfunktion</t>
  </si>
  <si>
    <t>Erfaring</t>
  </si>
  <si>
    <t>Erfaring - viden</t>
  </si>
  <si>
    <t>Erfaring fra tidl. og nuv. ans</t>
  </si>
  <si>
    <t>Erfaring i varmeteknik</t>
  </si>
  <si>
    <t>Erfaring vedr. sygehusdrift</t>
  </si>
  <si>
    <t>Erfaringsmæssige kompetencer</t>
  </si>
  <si>
    <t>Erhvervsuddannelse</t>
  </si>
  <si>
    <t>Ernæring</t>
  </si>
  <si>
    <t>Faglig dygtighed</t>
  </si>
  <si>
    <t>Faglig færdighed</t>
  </si>
  <si>
    <t>Faglig ledelse</t>
  </si>
  <si>
    <t>Faglig og personlig kompetence</t>
  </si>
  <si>
    <t>Faglig selvstændighed</t>
  </si>
  <si>
    <t>Faglig tiltag</t>
  </si>
  <si>
    <t>Faglig udvikling</t>
  </si>
  <si>
    <t>Faglig viden</t>
  </si>
  <si>
    <t>Faglige kvalifikationer</t>
  </si>
  <si>
    <t>Fagområder</t>
  </si>
  <si>
    <t>Fast nattevagt</t>
  </si>
  <si>
    <t>Fastansat vikar</t>
  </si>
  <si>
    <t>Fastholdelsestillæg</t>
  </si>
  <si>
    <t>Fleksibel opgavevaretagelse</t>
  </si>
  <si>
    <t>Flere begrundelser</t>
  </si>
  <si>
    <t>Flere funktioner</t>
  </si>
  <si>
    <t>Flere års ansætt.</t>
  </si>
  <si>
    <t>Fondsfinansering</t>
  </si>
  <si>
    <t>Fordeling af personaleuniform</t>
  </si>
  <si>
    <t>Fordybelseskurser</t>
  </si>
  <si>
    <t>Forflytningsinstruktør</t>
  </si>
  <si>
    <t>Forflytningsvejleder</t>
  </si>
  <si>
    <t>Forløbskoordinator</t>
  </si>
  <si>
    <t>Formidling, diverse</t>
  </si>
  <si>
    <t>Forv. højskolens diplomkursus</t>
  </si>
  <si>
    <t>Frontfunktion</t>
  </si>
  <si>
    <t>Funktion i højere stilling</t>
  </si>
  <si>
    <t>Funktionschef</t>
  </si>
  <si>
    <t>Funktionsområder</t>
  </si>
  <si>
    <t>Fysiurgiske hjælpemidler</t>
  </si>
  <si>
    <t>Fødeafdeling</t>
  </si>
  <si>
    <t>Gennemført Canc.cur</t>
  </si>
  <si>
    <t>Geriatrisk, erfaring</t>
  </si>
  <si>
    <t>Gruppeledertillæg</t>
  </si>
  <si>
    <t>GT-løn Pers. kval. 2010</t>
  </si>
  <si>
    <t>Gulvvaskemaskine</t>
  </si>
  <si>
    <t>Harmonisering teknik</t>
  </si>
  <si>
    <t>Helsepædagog Marjatta</t>
  </si>
  <si>
    <t>Herbergstillæg</t>
  </si>
  <si>
    <t>Hjemmesideansvar</t>
  </si>
  <si>
    <t>Hjertestop</t>
  </si>
  <si>
    <t>Hjælpemidler</t>
  </si>
  <si>
    <t>Hospitalstillæg</t>
  </si>
  <si>
    <t>Hovedansvarsområde</t>
  </si>
  <si>
    <t>HR-kompetencer</t>
  </si>
  <si>
    <t>Humanbiolog</t>
  </si>
  <si>
    <t>Håndtering af plc-styringer</t>
  </si>
  <si>
    <t>ID-kort produktion</t>
  </si>
  <si>
    <t>Iflg. overenskomst 2002</t>
  </si>
  <si>
    <t>Indkøb af materialer</t>
  </si>
  <si>
    <t>Indpl. pr. 31.3.2000</t>
  </si>
  <si>
    <t>Ingen højeste tjenestetid</t>
  </si>
  <si>
    <t>Initiativtager</t>
  </si>
  <si>
    <t>Inkontinens</t>
  </si>
  <si>
    <t>Institutionstillæg</t>
  </si>
  <si>
    <t>Instruktion og supervision</t>
  </si>
  <si>
    <t>Instruktør</t>
  </si>
  <si>
    <t>Instrum.v.+bækkenkoger</t>
  </si>
  <si>
    <t>Intensiv</t>
  </si>
  <si>
    <t>IT funktioner</t>
  </si>
  <si>
    <t>IT systemer</t>
  </si>
  <si>
    <t>IT-specialist i bb it-system</t>
  </si>
  <si>
    <t>IT-viden</t>
  </si>
  <si>
    <t>Jfr. forhåndsaftale</t>
  </si>
  <si>
    <t>Jobrotation</t>
  </si>
  <si>
    <t>Journalfunktion</t>
  </si>
  <si>
    <t>Kapelfunktion (HO)</t>
  </si>
  <si>
    <t>Kar.lab koordinerende opgaver</t>
  </si>
  <si>
    <t>Kardiologi</t>
  </si>
  <si>
    <t>Kedelhus</t>
  </si>
  <si>
    <t>Kendt jordemoder</t>
  </si>
  <si>
    <t>Ketogen diæt</t>
  </si>
  <si>
    <t>Klin. erfaring/ansvarlighed</t>
  </si>
  <si>
    <t>Klinisk besl.- forskningsmet.</t>
  </si>
  <si>
    <t>Klinisk forskning</t>
  </si>
  <si>
    <t>Klinisk sygeplejespecialist</t>
  </si>
  <si>
    <t>Klinisk underv.på afd. niveau</t>
  </si>
  <si>
    <t>Kliniske og personlige kvl.</t>
  </si>
  <si>
    <t>Kofoedsmindetillæg</t>
  </si>
  <si>
    <t>Kommunom - fagdel (DK2)</t>
  </si>
  <si>
    <t>Kommunom - grunddel (DK1)</t>
  </si>
  <si>
    <t>Komp. for manglende pension</t>
  </si>
  <si>
    <t>Kompensation funktionstillæg</t>
  </si>
  <si>
    <t>Kompensationsfrihed</t>
  </si>
  <si>
    <t>Kompetence</t>
  </si>
  <si>
    <t>Kompetence som TIR</t>
  </si>
  <si>
    <t>Kompleksitet</t>
  </si>
  <si>
    <t>Komplekst arbejdsområde</t>
  </si>
  <si>
    <t>Komplekst ledelsesområde</t>
  </si>
  <si>
    <t>Konstituering</t>
  </si>
  <si>
    <t>Konsulentfunktion</t>
  </si>
  <si>
    <t>Kontaktbioanalytiker</t>
  </si>
  <si>
    <t>Kontaktperson</t>
  </si>
  <si>
    <t>Kontrakttillæg 15%</t>
  </si>
  <si>
    <t>Konverteringstillæg</t>
  </si>
  <si>
    <t>Koordinator</t>
  </si>
  <si>
    <t>Koordinatortillæg</t>
  </si>
  <si>
    <t>Koordinerende funktioner</t>
  </si>
  <si>
    <t>Korrektion af ketogendiæt tlf.</t>
  </si>
  <si>
    <t>KTO Forlig 01.04.05 + 1 trin</t>
  </si>
  <si>
    <t>KTO-tillæg</t>
  </si>
  <si>
    <t>Kv. i sy.pl.faglig vejl.</t>
  </si>
  <si>
    <t>Kv. inden for epilepsi</t>
  </si>
  <si>
    <t>Kval. indenf. svagstrømsteknik</t>
  </si>
  <si>
    <t>Kvalificeret niv.</t>
  </si>
  <si>
    <t>Kvalifikationsløn</t>
  </si>
  <si>
    <t>Kvalifikationstillæg</t>
  </si>
  <si>
    <t>Kvalitet i arbejdet</t>
  </si>
  <si>
    <t>Kvalitet- og udvikling</t>
  </si>
  <si>
    <t>Kvalitetskoordinator</t>
  </si>
  <si>
    <t>Kvalitetssikring</t>
  </si>
  <si>
    <t>Kørsel med nødværk</t>
  </si>
  <si>
    <t>Laboratorieopvask/laboratorium</t>
  </si>
  <si>
    <t>Lagerstyring</t>
  </si>
  <si>
    <t>Laparoskopisk</t>
  </si>
  <si>
    <t>Ledelse på fl. geografier</t>
  </si>
  <si>
    <t>Ledelseserfaring</t>
  </si>
  <si>
    <t>Ledelsesmæssig kvalifikation</t>
  </si>
  <si>
    <t>Ledelsesopgaver</t>
  </si>
  <si>
    <t>Ledelsestillæg/funk</t>
  </si>
  <si>
    <t>Lokal aftalt grundløn</t>
  </si>
  <si>
    <t>Lokalkendskab</t>
  </si>
  <si>
    <t>Lukket/sikret tillæg</t>
  </si>
  <si>
    <t>Lymfødembehand.</t>
  </si>
  <si>
    <t>Lægelig konsulent</t>
  </si>
  <si>
    <t>Lægeligt ansvar</t>
  </si>
  <si>
    <t>Løfteinstruktør</t>
  </si>
  <si>
    <t>Løn- og personalefunktion</t>
  </si>
  <si>
    <t>Lønforhandling 1. april 2006</t>
  </si>
  <si>
    <t>Lønforhandling 2010</t>
  </si>
  <si>
    <t>Løntillæg</t>
  </si>
  <si>
    <t>Lønudligning</t>
  </si>
  <si>
    <t>Maskinehåndtering</t>
  </si>
  <si>
    <t>Maskinkendskab</t>
  </si>
  <si>
    <t>Masteruddannelse</t>
  </si>
  <si>
    <t>Medicin og/eller fødevareansv.</t>
  </si>
  <si>
    <t>Medicinansvar</t>
  </si>
  <si>
    <t>Medicinansvarlig</t>
  </si>
  <si>
    <t>Medicinkursus</t>
  </si>
  <si>
    <t>Medicinservice</t>
  </si>
  <si>
    <t>MED-udvalg</t>
  </si>
  <si>
    <t>Mentorfunktion</t>
  </si>
  <si>
    <t>Merarbejde, jfr. aftale</t>
  </si>
  <si>
    <t>Merkonom</t>
  </si>
  <si>
    <t>Miljø</t>
  </si>
  <si>
    <t>Misbrugscentre</t>
  </si>
  <si>
    <t>Misbrugstillæg</t>
  </si>
  <si>
    <t>Mistet arb.tids.best. tillæg</t>
  </si>
  <si>
    <t>Motivation</t>
  </si>
  <si>
    <t>MR-funktion</t>
  </si>
  <si>
    <t>MR-scanner</t>
  </si>
  <si>
    <t>Mærkning af uniformer</t>
  </si>
  <si>
    <t>Møder og kursus</t>
  </si>
  <si>
    <t>Nefrologi</t>
  </si>
  <si>
    <t>Neonataludstyr</t>
  </si>
  <si>
    <t>Netværksadministrator</t>
  </si>
  <si>
    <t>Neurologi</t>
  </si>
  <si>
    <t>Neuropædiatri</t>
  </si>
  <si>
    <t>Nøgleperson</t>
  </si>
  <si>
    <t>Nøgleperson medicoteknisk udst</t>
  </si>
  <si>
    <t>OLAU 1</t>
  </si>
  <si>
    <t>Områdeledelse</t>
  </si>
  <si>
    <t>Omstillingsfunktion</t>
  </si>
  <si>
    <t>Omstillingsparathed</t>
  </si>
  <si>
    <t>OP</t>
  </si>
  <si>
    <t>Opgave med katastrofeberedskab</t>
  </si>
  <si>
    <t>Opgaveløsning</t>
  </si>
  <si>
    <t>Opgaver inden for eget jobfelt</t>
  </si>
  <si>
    <t>Opgaver uden for eget jobfelt</t>
  </si>
  <si>
    <t>Opskolingstillæg</t>
  </si>
  <si>
    <t>OPUS og GS-åben</t>
  </si>
  <si>
    <t>Opvaskefunk. i afd.køk/sengeaf</t>
  </si>
  <si>
    <t>Overblik</t>
  </si>
  <si>
    <t>Overbygningskursus</t>
  </si>
  <si>
    <t>Overenskomst 1. april 2005</t>
  </si>
  <si>
    <t>Overenskomst 1. april 2006</t>
  </si>
  <si>
    <t>Overgangstillæg</t>
  </si>
  <si>
    <t>Overordnede opgaver</t>
  </si>
  <si>
    <t>Palliative område</t>
  </si>
  <si>
    <t>Patientrådgiver</t>
  </si>
  <si>
    <t>Patientsikkerhed</t>
  </si>
  <si>
    <t>Patologisk</t>
  </si>
  <si>
    <t>Patsec administrator/superbrug</t>
  </si>
  <si>
    <t>Pers. og udd.komp.</t>
  </si>
  <si>
    <t>Pers. till. m. pens.</t>
  </si>
  <si>
    <t>Pers. till. u. pens.</t>
  </si>
  <si>
    <t>Pers.tillæg ovk. 08</t>
  </si>
  <si>
    <t>Pers.tillæg stedtill.</t>
  </si>
  <si>
    <t>Personlig ord. vedr. TR funk.</t>
  </si>
  <si>
    <t>Personlig ordning</t>
  </si>
  <si>
    <t>Personlige kval./engagement</t>
  </si>
  <si>
    <t>Personlige kvalifikationer</t>
  </si>
  <si>
    <t>Personligt pr 1.4.03 overensk.</t>
  </si>
  <si>
    <t>Personligt tillæg</t>
  </si>
  <si>
    <t>Personligt tillæg/kapel</t>
  </si>
  <si>
    <t>Ph.D.grad</t>
  </si>
  <si>
    <t>Pilehus I,II, luk/sikr</t>
  </si>
  <si>
    <t>Planlægning</t>
  </si>
  <si>
    <t>Platangårdstillæg</t>
  </si>
  <si>
    <t>Portør der indgår i Vagtrul</t>
  </si>
  <si>
    <t>Positiv indstilling til arbj.</t>
  </si>
  <si>
    <t>Post</t>
  </si>
  <si>
    <t>Praktikvejleder</t>
  </si>
  <si>
    <t>Projekt</t>
  </si>
  <si>
    <t>Projektlederuddannelse</t>
  </si>
  <si>
    <t>Psykiatritillæg</t>
  </si>
  <si>
    <t>Pædagogisk diplom uddannelse</t>
  </si>
  <si>
    <t>Pædagogiske/administrative opg</t>
  </si>
  <si>
    <t>Rekrutteringstillæg</t>
  </si>
  <si>
    <t>Relevant efterudd.</t>
  </si>
  <si>
    <t>Relevant erfa fra tidl. besk.</t>
  </si>
  <si>
    <t>Relevant erfaring og videreudd</t>
  </si>
  <si>
    <t>Relevant erhvervserfaring</t>
  </si>
  <si>
    <t>Relevant teoretisk viden</t>
  </si>
  <si>
    <t>Relevant uddannelse</t>
  </si>
  <si>
    <t>Relevante kompetencer</t>
  </si>
  <si>
    <t>Rengøring</t>
  </si>
  <si>
    <t>Rengøring af off. toiletter</t>
  </si>
  <si>
    <t>Ressourceperson</t>
  </si>
  <si>
    <t>Resultatorienteret</t>
  </si>
  <si>
    <t>Ris/Pacs</t>
  </si>
  <si>
    <t>Rutine</t>
  </si>
  <si>
    <t>Rygestopinstruktør</t>
  </si>
  <si>
    <t>Røntgen</t>
  </si>
  <si>
    <t>Rådighedsfunktion</t>
  </si>
  <si>
    <t>Rådighedstillæg</t>
  </si>
  <si>
    <t>Samarbejdsevne</t>
  </si>
  <si>
    <t>Sammedagskirurgi</t>
  </si>
  <si>
    <t>Scopi</t>
  </si>
  <si>
    <t>Sekretær for afdelingsledelse</t>
  </si>
  <si>
    <t>Sekretærfunktion</t>
  </si>
  <si>
    <t>Seksualvejledertillæg</t>
  </si>
  <si>
    <t>Selvstyrende teams</t>
  </si>
  <si>
    <t>Selvstændig opgaveløsning</t>
  </si>
  <si>
    <t>Sengeredning</t>
  </si>
  <si>
    <t>Servering på afdelingerne</t>
  </si>
  <si>
    <t>Serviceassistentuddannelse</t>
  </si>
  <si>
    <t>Servicekoncept</t>
  </si>
  <si>
    <t>Servicering</t>
  </si>
  <si>
    <t>Sikkerhed i form af obs. m.v.</t>
  </si>
  <si>
    <t>Sikringstillæg</t>
  </si>
  <si>
    <t>Skadestue</t>
  </si>
  <si>
    <t>Skrankefunktion</t>
  </si>
  <si>
    <t>Snerydning/glatføre</t>
  </si>
  <si>
    <t>Socialt engagement</t>
  </si>
  <si>
    <t>Souschef</t>
  </si>
  <si>
    <t>Souschef  pers.</t>
  </si>
  <si>
    <t>Speciale</t>
  </si>
  <si>
    <t>Specialeansvarlig</t>
  </si>
  <si>
    <t>Specialfunktion</t>
  </si>
  <si>
    <t>Specialist</t>
  </si>
  <si>
    <t>Specialkonsulent</t>
  </si>
  <si>
    <t>Specialuddannelse</t>
  </si>
  <si>
    <t>Stabil medarbejder</t>
  </si>
  <si>
    <t>Stedfortræderfunktion</t>
  </si>
  <si>
    <t>Steril</t>
  </si>
  <si>
    <t>Sterilassistenteksamen</t>
  </si>
  <si>
    <t>Stillings- og funktionsbeskriv</t>
  </si>
  <si>
    <t>Stor ansvarlighed -engagement</t>
  </si>
  <si>
    <t>Stort afsnit/afdeling</t>
  </si>
  <si>
    <t>Stort og veludført arbejde</t>
  </si>
  <si>
    <t>Studerende</t>
  </si>
  <si>
    <t>Superbruger</t>
  </si>
  <si>
    <t>Supervision</t>
  </si>
  <si>
    <t>Support Opus-medicin</t>
  </si>
  <si>
    <t>Sygeplejefaglig vejlederudd.</t>
  </si>
  <si>
    <t>Sygeplejefagligt ansvar</t>
  </si>
  <si>
    <t>Systemadministrator</t>
  </si>
  <si>
    <t>Særlig erfaring</t>
  </si>
  <si>
    <t>Særlig funktion</t>
  </si>
  <si>
    <t>Særlige kompetencer</t>
  </si>
  <si>
    <t>Særlige opgaver</t>
  </si>
  <si>
    <t>Særligt ansvar</t>
  </si>
  <si>
    <t>Særligt arbejdsområde</t>
  </si>
  <si>
    <t>Særligt tillæg</t>
  </si>
  <si>
    <t>Sårpleje, erfaring</t>
  </si>
  <si>
    <t>Sårsygeplejerske</t>
  </si>
  <si>
    <t>Teamarbejde</t>
  </si>
  <si>
    <t>Teamledelse</t>
  </si>
  <si>
    <t>Teammedarbejder</t>
  </si>
  <si>
    <t>Tekniker</t>
  </si>
  <si>
    <t>Teknikeropgaver</t>
  </si>
  <si>
    <t>Telefonisttillæg</t>
  </si>
  <si>
    <t>Telefonvagt</t>
  </si>
  <si>
    <t>Tilkaldevagtordning</t>
  </si>
  <si>
    <t>Tillidsrepræsentant</t>
  </si>
  <si>
    <t>Tillidsrepræsentantuddannelse</t>
  </si>
  <si>
    <t>Tillæg</t>
  </si>
  <si>
    <t>Tillæg ej færdigforhandlet</t>
  </si>
  <si>
    <t>Tillæg pensionsbidrag</t>
  </si>
  <si>
    <t>Tillæg til grundløn</t>
  </si>
  <si>
    <t>Tillæg til modregning</t>
  </si>
  <si>
    <t>Tilsyn og service</t>
  </si>
  <si>
    <t>Tjeneste på café</t>
  </si>
  <si>
    <t>TR forhandlingskompetence</t>
  </si>
  <si>
    <t>Trackit ambulatory EEG system</t>
  </si>
  <si>
    <t>Transport</t>
  </si>
  <si>
    <t>Traume</t>
  </si>
  <si>
    <t>Tunge patienter</t>
  </si>
  <si>
    <t>Turnustillæg</t>
  </si>
  <si>
    <t>Tværfagligt samarbejde</t>
  </si>
  <si>
    <t>Tværgående arbejdsopgaver</t>
  </si>
  <si>
    <t>Udd. og vejledningsopgaver</t>
  </si>
  <si>
    <t>Uddannelse før ansættelsen</t>
  </si>
  <si>
    <t>Uddannelse som PAS-koordinator</t>
  </si>
  <si>
    <t>Uddannelse, Kandidat</t>
  </si>
  <si>
    <t>Uddannelse/erfaring</t>
  </si>
  <si>
    <t>Uddannelser</t>
  </si>
  <si>
    <t>Uddannelsesansvarlig</t>
  </si>
  <si>
    <t>Uddannelsesfunktion</t>
  </si>
  <si>
    <t>Uden for rul</t>
  </si>
  <si>
    <t>Udligning</t>
  </si>
  <si>
    <t>Udmøntningsgaranti</t>
  </si>
  <si>
    <t>Udvidede funktioner</t>
  </si>
  <si>
    <t>Udvidet ansvarsområde</t>
  </si>
  <si>
    <t>Udvidet arbejdsområde</t>
  </si>
  <si>
    <t>Udvidet faglig viden/komp.</t>
  </si>
  <si>
    <t>Udvidet kompetence</t>
  </si>
  <si>
    <t>Udvik./impl. i kvalitetssty.</t>
  </si>
  <si>
    <t>Udviklingsopgaver</t>
  </si>
  <si>
    <t>Ultralydsfunktion</t>
  </si>
  <si>
    <t>Undervisning</t>
  </si>
  <si>
    <t>Undervisningserfaring</t>
  </si>
  <si>
    <t>Uniformering</t>
  </si>
  <si>
    <t>Vagtberedskab</t>
  </si>
  <si>
    <t>Vagtplan</t>
  </si>
  <si>
    <t>Vagttjeneste</t>
  </si>
  <si>
    <t>Vaskemesteruddannelse</t>
  </si>
  <si>
    <t>Vedligeholdelse</t>
  </si>
  <si>
    <t>Vejlederfunktion</t>
  </si>
  <si>
    <t>Venflon</t>
  </si>
  <si>
    <t>Ventilation</t>
  </si>
  <si>
    <t>Viden/specialviden</t>
  </si>
  <si>
    <t>Videreuddannelse</t>
  </si>
  <si>
    <t>Visitator</t>
  </si>
  <si>
    <t>Vægter</t>
  </si>
  <si>
    <t>Webfunktion</t>
  </si>
  <si>
    <t>Ændring af kommunegruppe</t>
  </si>
  <si>
    <t>Økonomi/produktoins.</t>
  </si>
  <si>
    <t>Årligt tillæg</t>
  </si>
  <si>
    <t>Huske liste soc. Institutioner</t>
  </si>
  <si>
    <t>1. ansættelse</t>
  </si>
  <si>
    <t>3.</t>
  </si>
  <si>
    <t>2.</t>
  </si>
  <si>
    <t>Lønmæssig indplacering er godkendt af Staben/PL</t>
  </si>
  <si>
    <t>Kalundborg Sundheds- og Akuthus</t>
  </si>
  <si>
    <t>Vikar ophørt</t>
  </si>
  <si>
    <t>Omkostningsfordeling</t>
  </si>
  <si>
    <t>Pasning af børn med nedsat funktionsevne mv.</t>
  </si>
  <si>
    <t>Børns hospitalsindlæggelse</t>
  </si>
  <si>
    <t>Medarbejderen bor i en af Region Sjællands medarbejderboliger/lejeboliger</t>
  </si>
  <si>
    <t>(ja/nej)</t>
  </si>
  <si>
    <t>Sjællands Universitetshospital</t>
  </si>
  <si>
    <t>Tjenestefrihed uden løn</t>
  </si>
  <si>
    <t>Sekretær</t>
  </si>
  <si>
    <t>Sikkerhedsleder</t>
  </si>
  <si>
    <t>Grundlønstrin:</t>
  </si>
  <si>
    <t>Begrundelse:</t>
  </si>
  <si>
    <t>Omkostningsfordeling til omk.  sted</t>
  </si>
  <si>
    <t>Funktions- og teknisk ansvar</t>
  </si>
  <si>
    <t>Adskilte arbejdspladser</t>
  </si>
  <si>
    <t>PO Superbrugerorg. 2016</t>
  </si>
  <si>
    <t>Udligningstillæg ESA-projekt</t>
  </si>
  <si>
    <t>Dobbelt funktion</t>
  </si>
  <si>
    <t>DRG-opgaver</t>
  </si>
  <si>
    <t>Udviklingsinstruktør, afd. niv</t>
  </si>
  <si>
    <t>Ansvar for rygklinik</t>
  </si>
  <si>
    <t>Teamterapeut palliation</t>
  </si>
  <si>
    <t>Sagsbehandling/forhandling</t>
  </si>
  <si>
    <t>Lederuddannelse</t>
  </si>
  <si>
    <t>Supervisortillæg</t>
  </si>
  <si>
    <t>Arbejdstidsbestemt tillæg</t>
  </si>
  <si>
    <t>Grundudd. + 1 års ansættelse</t>
  </si>
  <si>
    <t>Administrative opgaver</t>
  </si>
  <si>
    <t>Økonomi-/budgetstyring</t>
  </si>
  <si>
    <t>Grund-/erhvervsrelat. kursus</t>
  </si>
  <si>
    <t>Landsdækkende opgave</t>
  </si>
  <si>
    <t>Arb. med sk. landsdæk. funkt.</t>
  </si>
  <si>
    <t>Kompetenceudvikling</t>
  </si>
  <si>
    <t>Særlige funktioner</t>
  </si>
  <si>
    <t>Arbejde i Lægemiddelkomitéen</t>
  </si>
  <si>
    <t>2007 tillæg</t>
  </si>
  <si>
    <t>Indkøb og Logistik</t>
  </si>
  <si>
    <t>T-dok system</t>
  </si>
  <si>
    <t>Test af autoklaver</t>
  </si>
  <si>
    <t>Udv. palliativ enhed</t>
  </si>
  <si>
    <t>Apparaturregistrering</t>
  </si>
  <si>
    <t>Palliativt ekspertteam</t>
  </si>
  <si>
    <t>ALS-team</t>
  </si>
  <si>
    <t>Praktikleder</t>
  </si>
  <si>
    <t>Ledelse flyverfunktion</t>
  </si>
  <si>
    <t>Fremstilling af komponenter</t>
  </si>
  <si>
    <t>Koord. instruksmateriale</t>
  </si>
  <si>
    <t>Faglig kompetence</t>
  </si>
  <si>
    <t>Servicemålopgaver</t>
  </si>
  <si>
    <t>Udadreagerende klienter</t>
  </si>
  <si>
    <t>Vedligeholdelse af lovstof</t>
  </si>
  <si>
    <t>Implementeringssprog</t>
  </si>
  <si>
    <t>Regional registreringspraksis</t>
  </si>
  <si>
    <t>Statistiksystem</t>
  </si>
  <si>
    <t>Rådgivning og vejledning</t>
  </si>
  <si>
    <t>Støttefunktion</t>
  </si>
  <si>
    <t>Teoretisk komp. ift. ledelse</t>
  </si>
  <si>
    <t>Klinisk vejleder</t>
  </si>
  <si>
    <t>Eneansvarlig blodbank</t>
  </si>
  <si>
    <t>Særlig plejekrævende</t>
  </si>
  <si>
    <t>Telefoniansvarlig</t>
  </si>
  <si>
    <t>Koordinerende sårsygepleje</t>
  </si>
  <si>
    <t>Tidsbegrænset tillæg</t>
  </si>
  <si>
    <t>Skinnefremstilling</t>
  </si>
  <si>
    <t>Arbejds-/Ansvarsområde</t>
  </si>
  <si>
    <t>Træning på hold</t>
  </si>
  <si>
    <t>botolinum funktion</t>
  </si>
  <si>
    <t>Portør i kørselsteam</t>
  </si>
  <si>
    <t>Tovholderfunktion</t>
  </si>
  <si>
    <t>Danske Kvalitetsmodel</t>
  </si>
  <si>
    <t>Eksp. colorectale pat.</t>
  </si>
  <si>
    <t>Børneområdet, erfaring</t>
  </si>
  <si>
    <t>Difference - Klinisk Vejleder</t>
  </si>
  <si>
    <t>Difference - Skemalægger</t>
  </si>
  <si>
    <t>Difference - Spec. Kompetence</t>
  </si>
  <si>
    <t>Difference - Ph.d. studerende</t>
  </si>
  <si>
    <t>Udvikling/forskning</t>
  </si>
  <si>
    <t>Gennemført opskoling</t>
  </si>
  <si>
    <t>Lønanc. aftale</t>
  </si>
  <si>
    <t>Vagtarbejde</t>
  </si>
  <si>
    <t>Opgavevaretagelse</t>
  </si>
  <si>
    <t>Relevant viden</t>
  </si>
  <si>
    <t>Smuds-/genetillæg</t>
  </si>
  <si>
    <t>Vagtbærende bioanalytiker</t>
  </si>
  <si>
    <t>Betjening af kioskvogn</t>
  </si>
  <si>
    <t>Afløser</t>
  </si>
  <si>
    <t>Systemansvarlig miljøaffald</t>
  </si>
  <si>
    <t>Kontrakttillæg</t>
  </si>
  <si>
    <t>Funktionstillæg</t>
  </si>
  <si>
    <t>Ansvarlig for MVU området</t>
  </si>
  <si>
    <t>Kræftkoordinator</t>
  </si>
  <si>
    <t>Personlig/klinisk kompetence</t>
  </si>
  <si>
    <t>Afsnitsledelse</t>
  </si>
  <si>
    <t>Dataregistrering</t>
  </si>
  <si>
    <t>Vippelejefunktion</t>
  </si>
  <si>
    <t>Certificeringskursus</t>
  </si>
  <si>
    <t>T-doc system</t>
  </si>
  <si>
    <t>IT-kompetencer</t>
  </si>
  <si>
    <t>Nerveledning AIDP</t>
  </si>
  <si>
    <t>Skiltning</t>
  </si>
  <si>
    <t>Foniatrisk Klinik</t>
  </si>
  <si>
    <t>Beredskabssekretær</t>
  </si>
  <si>
    <t>NLP - videreuddannelse</t>
  </si>
  <si>
    <t>Nærm. aft. funktionsp.</t>
  </si>
  <si>
    <t>Visitation og booking</t>
  </si>
  <si>
    <t>Omsorgsmedhjælperuddannelsen</t>
  </si>
  <si>
    <t>Praktikansvarlig/oplæring</t>
  </si>
  <si>
    <t>Praktikvederlag</t>
  </si>
  <si>
    <t>Fastholdelse i stillingen</t>
  </si>
  <si>
    <t>Distriktssygeplejerske</t>
  </si>
  <si>
    <t>Afsnitsansvarlig</t>
  </si>
  <si>
    <t>Fleksibilitet</t>
  </si>
  <si>
    <t>Teamansvarlig</t>
  </si>
  <si>
    <t>Organiserings- og samarb.evne</t>
  </si>
  <si>
    <t>Selvstændighed</t>
  </si>
  <si>
    <t>Koordinerende led. oversygepl.</t>
  </si>
  <si>
    <t>Ledelsesmæssige sekretæropg.</t>
  </si>
  <si>
    <t>Flytte- og kørselsopgaver</t>
  </si>
  <si>
    <t>Personlig kompetence</t>
  </si>
  <si>
    <t>Gammelt forhåndsaftaletillæg</t>
  </si>
  <si>
    <t>Vidensdeling</t>
  </si>
  <si>
    <t>Diabetespatienter</t>
  </si>
  <si>
    <t>Forhøjet gruppeledertillæg</t>
  </si>
  <si>
    <t>Stort værksted</t>
  </si>
  <si>
    <t>Hygiejnetillæg</t>
  </si>
  <si>
    <t>Socialfaglig koordinator</t>
  </si>
  <si>
    <t>Hvilerumsfunktion</t>
  </si>
  <si>
    <t>Personlig ordning - modregning</t>
  </si>
  <si>
    <t>Midlertidigt ulempetillæg</t>
  </si>
  <si>
    <t>Godkendt arbejds/ogopholdtilladelse</t>
  </si>
  <si>
    <t>Ikke relevant</t>
  </si>
  <si>
    <t>Lønsum:</t>
  </si>
  <si>
    <t>TR</t>
  </si>
  <si>
    <t>Funktion</t>
  </si>
  <si>
    <t>Rolle</t>
  </si>
  <si>
    <t>Arbejdsmiljøgruppemedlem</t>
  </si>
  <si>
    <t>Formand</t>
  </si>
  <si>
    <t>Næstformand</t>
  </si>
  <si>
    <t>Tilforordnet</t>
  </si>
  <si>
    <t>Arbejdsmiljøleder</t>
  </si>
  <si>
    <t>Arbejdsmiljørepræsentant</t>
  </si>
  <si>
    <t>Medarbejderrepræsentant</t>
  </si>
  <si>
    <t>Suppleant</t>
  </si>
  <si>
    <t>Ledelsesrepræsentant</t>
  </si>
  <si>
    <t>Daglig leder af arbejdsmiljøarbejdet</t>
  </si>
  <si>
    <t>Yl</t>
  </si>
  <si>
    <t>Arkitektforbundet</t>
  </si>
  <si>
    <t>Bibliotekarforbundet</t>
  </si>
  <si>
    <t>Blik- og Rørarbejderforbundet</t>
  </si>
  <si>
    <t>Danmarks Jurist- og Økonomforbund</t>
  </si>
  <si>
    <t>Danmarks Lærerforening</t>
  </si>
  <si>
    <t>Dansk El-forbund</t>
  </si>
  <si>
    <t>Dansk Farmaceutforening / Pharmadanmark</t>
  </si>
  <si>
    <t>Dansk Funktionærforbund</t>
  </si>
  <si>
    <t>Dansk Journalistforbund</t>
  </si>
  <si>
    <t>Dansk Magisterforening</t>
  </si>
  <si>
    <t>Dansk Metal</t>
  </si>
  <si>
    <t>Dansk Psykologforening</t>
  </si>
  <si>
    <t>Dansk Socialrådgiverforening</t>
  </si>
  <si>
    <t>Dansk Sygeplejeråd</t>
  </si>
  <si>
    <t>Dansk Tandlægeforening</t>
  </si>
  <si>
    <t>Danske Bioanalytikere</t>
  </si>
  <si>
    <t>Danske Fysioterapeuter</t>
  </si>
  <si>
    <t>Den Danske Landinspektørforening</t>
  </si>
  <si>
    <t>Ergoterapeutforeningen</t>
  </si>
  <si>
    <t>Faglig Fælles Forbund</t>
  </si>
  <si>
    <t>Farmakonomforeningen</t>
  </si>
  <si>
    <t>FOA - Fag og Arbejde</t>
  </si>
  <si>
    <t>Forbundet Træ, Industri og Byg i Danmark</t>
  </si>
  <si>
    <t>Foreningen af Danske Lægestuderende</t>
  </si>
  <si>
    <t>Foreningen af Speciallæger</t>
  </si>
  <si>
    <t>Foreningen af Yngre Læger</t>
  </si>
  <si>
    <t>Grafisk Forbund</t>
  </si>
  <si>
    <t>HK / Kommunal</t>
  </si>
  <si>
    <t>Ingeniørforeningen i Danmark, IDA</t>
  </si>
  <si>
    <t>Jordbrugsakademikernes Forbund</t>
  </si>
  <si>
    <t>Kost &amp; Ernæringsforbundet</t>
  </si>
  <si>
    <t>Landsforeningen af Statsautoriserede Fod</t>
  </si>
  <si>
    <t>Ledernes Hovedorganisation</t>
  </si>
  <si>
    <t>Malerforbundet i Danmark</t>
  </si>
  <si>
    <t>Maskinmestrenes Forening</t>
  </si>
  <si>
    <t>Praktiserende Lægers Organisation</t>
  </si>
  <si>
    <t>Socialpædagogernes Landsforbund</t>
  </si>
  <si>
    <t>Tandteknikerforeningen</t>
  </si>
  <si>
    <t>Teknisk Landsforbund</t>
  </si>
  <si>
    <t>000000000039</t>
  </si>
  <si>
    <t>000000000020</t>
  </si>
  <si>
    <t>000000000049</t>
  </si>
  <si>
    <t>000000000007</t>
  </si>
  <si>
    <t>000000000023</t>
  </si>
  <si>
    <t>000000000092</t>
  </si>
  <si>
    <t>000000000025</t>
  </si>
  <si>
    <t>000000000053</t>
  </si>
  <si>
    <t>000000000061</t>
  </si>
  <si>
    <t>000000000074</t>
  </si>
  <si>
    <t>000000000034</t>
  </si>
  <si>
    <t>000000000013</t>
  </si>
  <si>
    <t>000000000030</t>
  </si>
  <si>
    <t>000000000016</t>
  </si>
  <si>
    <t>000000000004</t>
  </si>
  <si>
    <t>000000000026</t>
  </si>
  <si>
    <t>000000000012</t>
  </si>
  <si>
    <t>000000000019</t>
  </si>
  <si>
    <t>000000000029</t>
  </si>
  <si>
    <t>000000000058</t>
  </si>
  <si>
    <t>000000000021</t>
  </si>
  <si>
    <t>000000000090</t>
  </si>
  <si>
    <t>000000000006</t>
  </si>
  <si>
    <t>000000000047</t>
  </si>
  <si>
    <t>000000000046</t>
  </si>
  <si>
    <t>000000000071</t>
  </si>
  <si>
    <t>000000000024</t>
  </si>
  <si>
    <t>000000000010</t>
  </si>
  <si>
    <t>000000000063</t>
  </si>
  <si>
    <t>000000000002</t>
  </si>
  <si>
    <t>000000000022</t>
  </si>
  <si>
    <t>000000000054</t>
  </si>
  <si>
    <t>000000000014</t>
  </si>
  <si>
    <t>000000000067</t>
  </si>
  <si>
    <t>000000000084</t>
  </si>
  <si>
    <t>000000000041</t>
  </si>
  <si>
    <t>000000000033</t>
  </si>
  <si>
    <t>000000000066</t>
  </si>
  <si>
    <t>000000000009</t>
  </si>
  <si>
    <t>000000000086</t>
  </si>
  <si>
    <t>000000000018</t>
  </si>
  <si>
    <t>Jordemoderforening</t>
  </si>
  <si>
    <t>YL</t>
  </si>
  <si>
    <t>Intern Kontrolenhed</t>
  </si>
  <si>
    <t>Nakskov Sundhedscenter</t>
  </si>
  <si>
    <t>KØAKUT - Akutafdelingen - Køge</t>
  </si>
  <si>
    <t>HOAKUT - Akutafdelingen - Holbæk</t>
  </si>
  <si>
    <t>PS - Psykiatriområdet</t>
  </si>
  <si>
    <t>RHSOCIAL - Socialafdelingen</t>
  </si>
  <si>
    <t>RHKØK - Koncern Økonomi</t>
  </si>
  <si>
    <t>RHKHR - Koncern HR</t>
  </si>
  <si>
    <t>PHC - Præhospitalt Center</t>
  </si>
  <si>
    <t>RHIT - Koncern IT</t>
  </si>
  <si>
    <t>RHLEDKOM - Kommunikation</t>
  </si>
  <si>
    <t>RHKU - Kvalitet og Udvikling</t>
  </si>
  <si>
    <t>RHREGRÅD - Regionsrådet</t>
  </si>
  <si>
    <t>RÅDOGNÆVN - Råd og Nævn</t>
  </si>
  <si>
    <t>RHPFI - Produktion Forskning og Innovation</t>
  </si>
  <si>
    <t>KØAKUTFÆLL - Fælles - Akut - Køge</t>
  </si>
  <si>
    <t>HOAKUTFÆLL - Fælles - Akut - Holbæk</t>
  </si>
  <si>
    <t>NAMEDIASNY - Amb. Sundhedscent. - Intern med. - Naks.</t>
  </si>
  <si>
    <t>PSAFS - Psyk - Afd. for Specialfunktioner</t>
  </si>
  <si>
    <t>ATALKOTRAF - Alkohol Narko og Trafik Kursus</t>
  </si>
  <si>
    <t>RHKØKANAFR - Analyse &amp; Afregning</t>
  </si>
  <si>
    <t>RHKHRCUK - KHR - Center for Uddan. og kompetence</t>
  </si>
  <si>
    <t>PHCAMKLÆGE - PHC - AMK Læger</t>
  </si>
  <si>
    <t>RHLEDKOMME - Mediebureauet</t>
  </si>
  <si>
    <t>RHKUBY - KU Byg</t>
  </si>
  <si>
    <t>KØAKUTLÆSE - Lægesekretær - Akut - Køge</t>
  </si>
  <si>
    <t>RHKØKBUDGE - Budget</t>
  </si>
  <si>
    <t>RHKHRCUK1 - KHR - CUK - 1</t>
  </si>
  <si>
    <t>PHCBEFORDR - PHC - Befordringsservice</t>
  </si>
  <si>
    <t>RHLEDKOMRH - Kommunikation - Regionshuset</t>
  </si>
  <si>
    <t>RHKUBYGA - KU GAPS</t>
  </si>
  <si>
    <t>RHPFILED - PFI-chefer</t>
  </si>
  <si>
    <t>KØAKUTSKAD - Skadestue - Akut - Køge</t>
  </si>
  <si>
    <t>HOAKUTSKAD - Skadestue - Akut - Holbæk</t>
  </si>
  <si>
    <t>BGBAKKEGÅR - Bakkegården</t>
  </si>
  <si>
    <t>RHKØKIND - Indkøb</t>
  </si>
  <si>
    <t>RHKHRCUK2 - KHR - CUK - 2</t>
  </si>
  <si>
    <t>PHCFAGSEKR - PHC - Fagsekretariat</t>
  </si>
  <si>
    <t>RHLEDSEKR - Ledelsessekretariat</t>
  </si>
  <si>
    <t>KØANÆS - Anæstesiologisk Afdeling - Køge</t>
  </si>
  <si>
    <t>HOANÆS - Anæstesiologisk Afdeling - Holbæk</t>
  </si>
  <si>
    <t>RHKØKINDST - Indkøb - Stab</t>
  </si>
  <si>
    <t>RHKHRCUKUN - KHR - CUK - Undervisere</t>
  </si>
  <si>
    <t>RHITDRSUHO - IT Support Holbæk Sygehus</t>
  </si>
  <si>
    <t>RHKUKVA - KU Kvalitet</t>
  </si>
  <si>
    <t>HOANÆSANÆS - Anæstesiafsnit - Anæstesi - Holbæk</t>
  </si>
  <si>
    <t>RHKØKINDSU - Indkøb &amp; Support</t>
  </si>
  <si>
    <t>RHKHRJURA - KHR - Forhandling og Jura</t>
  </si>
  <si>
    <t>PHCLED2 - PHC Ledelse 2</t>
  </si>
  <si>
    <t>RHITDRSUKØ - IT Support Køge Sygehus</t>
  </si>
  <si>
    <t>RHKUKVADYN - KU Dynamu</t>
  </si>
  <si>
    <t>HOANÆSFÆLL - Fælles - Anæstesi - Holbæk</t>
  </si>
  <si>
    <t>RHKØKINDUD - Udbud</t>
  </si>
  <si>
    <t>RHKHRLØNA - KHR - Løn og personale A</t>
  </si>
  <si>
    <t>RHKUKVAPUK - KU Puk</t>
  </si>
  <si>
    <t>KØANÆSINTE - Intensiv - Anæstesi - Køge</t>
  </si>
  <si>
    <t>HOANÆSINTE - Intensiv afsnit - Anæstesi - Holbæk</t>
  </si>
  <si>
    <t>RHKØKREGFI - Regnskab &amp; Finans</t>
  </si>
  <si>
    <t>RHKHRLØNA1 - KHR - Løn Team 1</t>
  </si>
  <si>
    <t>PHCSEKR1 - PHC - Sekretariat 1</t>
  </si>
  <si>
    <t>PRRH - Primær Sundhed - Regionshuset</t>
  </si>
  <si>
    <t>RHKULED - KU Kvalitet - Ledelse</t>
  </si>
  <si>
    <t>KØANÆSLÆSE - Lægesekretær - Anæstesi - Køge</t>
  </si>
  <si>
    <t>HOANÆSLÆSE - Lægesekretær - Anæstesi - Holbæk</t>
  </si>
  <si>
    <t>BGGÅRDFLEK - Fleksteam</t>
  </si>
  <si>
    <t>RHKØKREGFS - Finans &amp; Styring</t>
  </si>
  <si>
    <t>RHKHRLØNA2 - KHR - Løn Team 2</t>
  </si>
  <si>
    <t>PHCSEKR2 - PHC - Sekretariat 2</t>
  </si>
  <si>
    <t>PRTAND - Tandklinikken</t>
  </si>
  <si>
    <t>RHITDRSUNY - IT Support Nykøbing F. Sygehus</t>
  </si>
  <si>
    <t>KØANÆSOPER - Operationsafsnit - Anæstesi - Køge</t>
  </si>
  <si>
    <t>HOANÆSOPER - Operationsafsnit - Anæstesi - Holbæk</t>
  </si>
  <si>
    <t>NYAKUT - Akutafdelingen - Nykøbing F.</t>
  </si>
  <si>
    <t>RHKØKREGSE - Regnskabsservice</t>
  </si>
  <si>
    <t>RHKHRLØNB - KHR - Løn og personale B</t>
  </si>
  <si>
    <t>PHCVAGTCEN - PHC - Vagtcentral</t>
  </si>
  <si>
    <t>PRTANDLED - Tandklinikken Ledelse</t>
  </si>
  <si>
    <t>RHITDRSUNÆ - IT Support Næstved Sygehus</t>
  </si>
  <si>
    <t>RHKUPLAN - KU Plan</t>
  </si>
  <si>
    <t>KØANÆSOPVÅ - Opvågningsafsnit - Anæstesi - Køge</t>
  </si>
  <si>
    <t>HOANÆSSMER - Smerteklinik - Anæstesi - Holbæk</t>
  </si>
  <si>
    <t>NYAKUT1 - Skadest./traumer(AKUT1)-Akutafd.-Nyk. F.</t>
  </si>
  <si>
    <t>RHKØKSEKR - KØK - Sekretariat</t>
  </si>
  <si>
    <t>RHKHRLØNB3 - KHR - Løn Team 3</t>
  </si>
  <si>
    <t>PRTANDOMSO - Tand - Omsorg</t>
  </si>
  <si>
    <t>RHITDRSURI - IT Support Ringsted</t>
  </si>
  <si>
    <t>RHKUSUND - KU Sund</t>
  </si>
  <si>
    <t>KØANÆSPALL - Palliation - Anæstesi - Køge</t>
  </si>
  <si>
    <t>HOANÆSSTER - Sterilcentral - Anæstesi - Holbæk</t>
  </si>
  <si>
    <t>NYAKUT3 - Modt./obs.senge (AKUT3)-Akutafd.-Nyk. F.</t>
  </si>
  <si>
    <t>RHKHRLØNB4 - KHR - Løn Team 4</t>
  </si>
  <si>
    <t>PRTANDRST - Tand RST</t>
  </si>
  <si>
    <t>RHITDRSURO - IT Support Roskilde Sygehus</t>
  </si>
  <si>
    <t>KØANÆSPLEJ - Plejeafsnit - Anæstesi - Køge</t>
  </si>
  <si>
    <t>HOARMIFÆLL - Arbejdsmedicinsk afdeling - fælles</t>
  </si>
  <si>
    <t>BGUNDERVIS - Undervisning</t>
  </si>
  <si>
    <t>RHKHRLØNOS - KHR - Organisation og system</t>
  </si>
  <si>
    <t>PRTANDRT - Tand RT</t>
  </si>
  <si>
    <t>RHITDRSUSL - IT Support Slagelse Sygehus</t>
  </si>
  <si>
    <t>KØANÆSSTER - Sterilcentral - Anæstesi - Køge</t>
  </si>
  <si>
    <t>NYAKUTFÆL1 - Fælles 1 - Akutafdelingen - Nykøbing F.</t>
  </si>
  <si>
    <t>RHKHRLØNPE - KHR - Center for Løn og Personale</t>
  </si>
  <si>
    <t>PRTANDSPEC - Tand - Special</t>
  </si>
  <si>
    <t>RHITDRSUSO - IT Support Sorø</t>
  </si>
  <si>
    <t>NÆANÆS - Anæstesi - Næstved</t>
  </si>
  <si>
    <t>HOBIOK - Klinisk Biokemisk Afdeling - Holbæk</t>
  </si>
  <si>
    <t>NYAKUTFÆL2 - Fælles 2 - Akutafdelingen - Nykøbing F.</t>
  </si>
  <si>
    <t>RHKHRSTRUD - KHR - Strategi og Udvikling</t>
  </si>
  <si>
    <t>PRØVRIGE - Primær Sundhed - Øvrige</t>
  </si>
  <si>
    <t>NÆANÆSANÆS - Anæstesi - Anæstesi - Næstved</t>
  </si>
  <si>
    <t>RHKHRSTYAN - KHR - Styring og Analyse</t>
  </si>
  <si>
    <t>RHITFOARPO - IT Arkitektur og Portefølje</t>
  </si>
  <si>
    <t>HOBIOKFÆLL - Fælles - Klinisk Biokemi - Holbæk</t>
  </si>
  <si>
    <t>NYANÆS - Anæstesi - Nykøbing F.</t>
  </si>
  <si>
    <t>HOBIOKGRP1 - Gruppe 1 - Klinisk Biokemi - Holbæk</t>
  </si>
  <si>
    <t>NYANÆSFÆL1 - Fælles1 - Anæstesi - Nykøbing F.</t>
  </si>
  <si>
    <t>RHITFOHELP - IT helpdesk Ringsted</t>
  </si>
  <si>
    <t>HOBIOKGRP2 - Gruppe 2 - Klinisk Biokemi - Holbæk</t>
  </si>
  <si>
    <t>NYANÆSFÆL2 - Fælles2 - Anæstesi - Nykøbing F.</t>
  </si>
  <si>
    <t>NÆANÆSOPER - Operation - Anæstesi - Næstved</t>
  </si>
  <si>
    <t>HOBIOKGRP3 - Gruppe 3 - Klinisk Biokemi - Holbæk</t>
  </si>
  <si>
    <t>NYANÆSINTE - Intensiv - Anæstesi - Nykøbing F.</t>
  </si>
  <si>
    <t>RHITFOSERV - IT Serviceportefølje</t>
  </si>
  <si>
    <t>NÆANÆSOPVÅ - Opvågning - Anæstesi - Næstved</t>
  </si>
  <si>
    <t>HOBIOKGRP4 - Gruppe 4 - Klinisk Biokemi - Holbæk</t>
  </si>
  <si>
    <t>NYANÆSOPER - Operation - Anæstesi - Nykøbing F.</t>
  </si>
  <si>
    <t>RHITSP - Sundhedsplatform</t>
  </si>
  <si>
    <t>HOBIOKLÆSE - Lægesekretær - Klinisk Biokemi - Holbæk</t>
  </si>
  <si>
    <t>NYANÆSOPVÅ - Anæstesi/Opvågn. - Anæstesi - Nyk. F.</t>
  </si>
  <si>
    <t>PSBU - Psyk - Afd. for Børne- og Ungdomspsyk.</t>
  </si>
  <si>
    <t>RHITSTAB - IT Stab</t>
  </si>
  <si>
    <t>HODRIF - Driftsafdelingen - Holbæk</t>
  </si>
  <si>
    <t>NÆANÆSSAMM - Sammedagskirurgi - Anæstesi - Næstved</t>
  </si>
  <si>
    <t>KØBIOK - Klinisk Biokemisk Afdeling - Køge</t>
  </si>
  <si>
    <t>HODRIFINFO - Informationen - Drift - Holbæk</t>
  </si>
  <si>
    <t>BNADMIALLE - BN-Allégården-administration</t>
  </si>
  <si>
    <t>NÆANÆSSMER - Smerteklinikken - Anæstesi - Næstved</t>
  </si>
  <si>
    <t>NYANÆSSTER - Sterilcentralen - Anæstesi - Nykøbing F.</t>
  </si>
  <si>
    <t>BNBOEN - BN-Almindelige Boenheder</t>
  </si>
  <si>
    <t>APPRODFARM - Apo-Produktion-Service-Farm</t>
  </si>
  <si>
    <t>NÆANÆSSTER - Sterilcentralen - Anæstesi - Næstved</t>
  </si>
  <si>
    <t>HODRIFTEKB - Teknik B - Drift - Holbæk</t>
  </si>
  <si>
    <t>RHITUDVIKL - IT Udvikling</t>
  </si>
  <si>
    <t>NÆBIOK - Klinisk Biokemi -Næstved-Slagelse-Nyk. F</t>
  </si>
  <si>
    <t>KØBIOKFÆLL - Fælles - Klinisk Biokemi - Køge</t>
  </si>
  <si>
    <t>HODRIFTEKN - Teknik - Drift - Holbæk</t>
  </si>
  <si>
    <t>NYARMILÆHO - Lægesekretær - Arbejdsmedicin - Nyk. F.</t>
  </si>
  <si>
    <t>PSBUNÆPLEJ - Psyk - BU - B&amp;U-psyk.kl. -Næst.-Pl.pers.</t>
  </si>
  <si>
    <t>BNBOEN5I-O - BN-Højbovej 5 I-O</t>
  </si>
  <si>
    <t>APPRODLAFA - Apo-Produktion-Lager-Farm</t>
  </si>
  <si>
    <t>NÆBIOKAKCE - Klinisk Biokemi - AK Center - Næstved</t>
  </si>
  <si>
    <t>KØBIOKS1 - Sektion 1 - Klinisk Biokemi - Køge</t>
  </si>
  <si>
    <t>NYBEFOLK - Befolkningsundersøgelse Lolland-Falster</t>
  </si>
  <si>
    <t>BNBOEN7TV - BN-Højbovej 7 tv.</t>
  </si>
  <si>
    <t>NÆBIOKAKLÆ - Klinisk Biokemi - AK Center Læger Næst.</t>
  </si>
  <si>
    <t>KØBIOKS2 - Sektion 2 - Klinisk Biokemi - Køge</t>
  </si>
  <si>
    <t>HOFYER - Fysio- og Ergoterapiafdelingen - Holbæk</t>
  </si>
  <si>
    <t>NYBEFOLKLF - Lolland-Falster undersøgelsen</t>
  </si>
  <si>
    <t>BNBOENBLOC - BN-Blochs Allé 1</t>
  </si>
  <si>
    <t>APPRODSENÆ - Apo-Produktion-Service-Næstved</t>
  </si>
  <si>
    <t>NÆBIOKBIOB - Klinisk Biokemi - Biobank - Næstved</t>
  </si>
  <si>
    <t>KØBIOKS3 - Sektion 3 - Klinisk Biokemi - Køge</t>
  </si>
  <si>
    <t>HOFYERERGO - Ergoterapi - Fys/Ergoterapi - Holbæk</t>
  </si>
  <si>
    <t>NYBIOKBINÆ - Klinisk Biokemi - Kl. Biokemi - Nyk. F.</t>
  </si>
  <si>
    <t>APPRODSERO - Apo-Produktion-Service-Roskilde</t>
  </si>
  <si>
    <t>NÆBIOKBIOK - Klinisk Biokemi - Kl. Biokemi - Næst.</t>
  </si>
  <si>
    <t>HOFYERFYSI - Fysioterapi - Fys/Ergoterapi - Holbæk</t>
  </si>
  <si>
    <t>NYBIOKFÆNÆ - Fælles - Klinisk Biokemi - Nykøbing F.</t>
  </si>
  <si>
    <t>BNBOENKERE - BN-KereCenter</t>
  </si>
  <si>
    <t>NÆBIOKFÆLL - Fælles - Klinisk Biokemi - Næst.-Slag.</t>
  </si>
  <si>
    <t>HOFYNUF2KØ - Fælles2 - Klinisk Fysiologi - Holbæk</t>
  </si>
  <si>
    <t>NYFORSK - Forskningsenheden - Nykøbing F.</t>
  </si>
  <si>
    <t>NÆBIOKTARM - Klinisk Biokemi - Tarmkræftsek - Næstved</t>
  </si>
  <si>
    <t>KØDRIFINFO - Informationen - Drift - Køge</t>
  </si>
  <si>
    <t>NYFSYGEHUS - Nykøbing F. sygehus</t>
  </si>
  <si>
    <t>PSBUROU1 - Psyk - BU - Ungd.psyk.afs. U1 - Roskilde</t>
  </si>
  <si>
    <t>KØDRIFTEKB - Teknik B - Drift - Køge</t>
  </si>
  <si>
    <t>NYFYER - Fysio- ergoterapi - Nykøbing F.</t>
  </si>
  <si>
    <t>BNLEDELSE - BN Ledelse</t>
  </si>
  <si>
    <t>KØDRIFTEKN - Teknik - Drift - Køge</t>
  </si>
  <si>
    <t>NYFYERERGO - Ergoterapi - Fysio- ergoterapi - Nyk. F.</t>
  </si>
  <si>
    <t>KØFYNU - Klinisk Fysiologisk/Nuklearmedicinsk Afd</t>
  </si>
  <si>
    <t>BNSPEC7TH - BN-Højbovej 7 th.</t>
  </si>
  <si>
    <t>NÆFYERERGO - Ergoterapi - Fysio-ergoterapi - Næstved</t>
  </si>
  <si>
    <t>HOGENEFLYV - Flyverkorps - Generel - Holbæk</t>
  </si>
  <si>
    <t>NÆFYERFYSI - Fysioterapi - Fysio-ergoterapi - Næstved</t>
  </si>
  <si>
    <t>KØFYNUFÆL2 - Fælles2 - Klinisk Fysiologi - Køge</t>
  </si>
  <si>
    <t>BNSPECHAVE - BN-Havebyvej</t>
  </si>
  <si>
    <t>NÆFYNUF2KØ - Fælles2 - Klinisk Fysiologi - Næstved</t>
  </si>
  <si>
    <t>KØFYNUFÆLL - Fælles - Klinisk Fysiologi - Køge</t>
  </si>
  <si>
    <t>BNSPECKOF5 - BN-Kofoedsvej 5</t>
  </si>
  <si>
    <t>HOGENEJOUR - Journalarkiv - Generel - Holbæk</t>
  </si>
  <si>
    <t>BNSPECKVIS - BN-Kvisten</t>
  </si>
  <si>
    <t>HOGENEKBLÆ - KB-læger i praksis - Generel - Holbæk</t>
  </si>
  <si>
    <t>BNSPECSPEA - BN-Specialtilbud A</t>
  </si>
  <si>
    <t>NÆGARANTI - Garantiklinikken - NSR sygehuse</t>
  </si>
  <si>
    <t>NYGYOB - Gynækologi og Obstetrik - Nyk. F.</t>
  </si>
  <si>
    <t>BNSYDLOLL - Bo og Naboskab Sydlolland</t>
  </si>
  <si>
    <t>NÆGYOB - Gynækologi og Obstetrik - Næstved</t>
  </si>
  <si>
    <t>HOGENELÆEE - Lægesekretærelever - Generel - Holbæk</t>
  </si>
  <si>
    <t>NYGYOB220 - Sengeaf. 220/fødeg. - Gyn/Obs. - Nyk. F.</t>
  </si>
  <si>
    <t>BNVIKARKOR - BN - Vikarkorps</t>
  </si>
  <si>
    <t>NÆGYOB9 - Sengeafs. 9 - Gynækolo. og Obst. - Næst.</t>
  </si>
  <si>
    <t>HOGENELÆF1 - Læ. int. til alm. med/Fa1 - Gen. - Holb.</t>
  </si>
  <si>
    <t>EHADMI - Administration Else Hus</t>
  </si>
  <si>
    <t>HOGENEPRAK - Praksiskonsulenter - Generel - Holbæk</t>
  </si>
  <si>
    <t>NYGYOBFÆL1 - Fæll1 - Gynækolo. og Obstetrik - Nyk. F.</t>
  </si>
  <si>
    <t>EHBISP - Bispegården</t>
  </si>
  <si>
    <t>NÆGYOBBARS - Barselsafsnit-Gynækologi og Obst.-Næst.</t>
  </si>
  <si>
    <t>HOGENESELÆ - Sekretariat-Lægefaglig - Generel - Holb.</t>
  </si>
  <si>
    <t>NYGYOBFÆL2 - Fælles2 - Gynækol. og Obstetr. - Nyk. F.</t>
  </si>
  <si>
    <t>EHDAGCENT - Dagcenter</t>
  </si>
  <si>
    <t>HOGENESEUD - Sekretæruddannelse - Generel - Holbæk</t>
  </si>
  <si>
    <t>NYGYOBJORD - Jordemodercenter - Gyn/Obs. - Nyk. F.</t>
  </si>
  <si>
    <t>KØIMMUNÆ - Klinisk Immunologi - Køge</t>
  </si>
  <si>
    <t>HOGENEUDDA - Udd.konsul. - Sygeplejefaglig - Holbæk</t>
  </si>
  <si>
    <t>NYIMMUNÆ - Klinisk immunologi - Nyk. F</t>
  </si>
  <si>
    <t>HOGYOB - Gynækologisk/Obstetrisk Afd. - Holbæk</t>
  </si>
  <si>
    <t>NYKIRU - Kirurgi - Nykøbing F.</t>
  </si>
  <si>
    <t>EHHUS11 - Hus 11</t>
  </si>
  <si>
    <t>NÆGYOBJORD - Jordemodercenter - Gyn/Obs. - Næstved</t>
  </si>
  <si>
    <t>KØKIRUA1 - Sengeafsnit A 1 - Kirurgi - Køge</t>
  </si>
  <si>
    <t>HOGYOB05-3 - Fødeafsnit 05-3 - Gyn/ Obs - Holbæk</t>
  </si>
  <si>
    <t>NYKIRU320 - Sengeafsnit 320 - Kirurgi - Nykøbing F.</t>
  </si>
  <si>
    <t>EHHUS13 - Hus 13</t>
  </si>
  <si>
    <t>NÆIMMU - Klinisk Immunologi - Regional enhed</t>
  </si>
  <si>
    <t>KØKIRUA2 - Sengeafsnit A 2 - Kirurgi - Køge</t>
  </si>
  <si>
    <t>EHHUS15 - Hus 15</t>
  </si>
  <si>
    <t>KØKIRUAMBU - Ambulatorium/SDK - Kirurgi - Køge</t>
  </si>
  <si>
    <t>NYKIRUFÆL1 - Fælles1- Kirurgi - Nykøbing F.</t>
  </si>
  <si>
    <t>EHLEDELSE - EH Ledelse</t>
  </si>
  <si>
    <t>KØKIRUENDO - Endoskopiafsnit - Kirurgi - Køge</t>
  </si>
  <si>
    <t>HOGYOBAMBU - Ambulatorium - Gyn/ Obs - Holbæk</t>
  </si>
  <si>
    <t>NYKIRUFÆL2 - Fælles2 - Kirurgi - Nykøbing F.</t>
  </si>
  <si>
    <t>HOGYOBFEFÆ - Fælles Fertilitetskl. - Gyn/Obs - Holb.</t>
  </si>
  <si>
    <t>NYKVAL - Kvalitet - Nykøbing F.</t>
  </si>
  <si>
    <t>EHVIKARER - Vikarer Else Hus</t>
  </si>
  <si>
    <t>NÆIMMULASE - Kl. Immu Laboratorie/Serologi - Næst.</t>
  </si>
  <si>
    <t>KØKIRUFÆLL - Fælles - Kirurgi - Køge</t>
  </si>
  <si>
    <t>HOGYOBFELA - Labora. Fertilitetskl. - Gyn/Obs - Holb.</t>
  </si>
  <si>
    <t>NYLEDELSE - Sygehusledelse Nykøbing F.</t>
  </si>
  <si>
    <t>PSLEDELSE - PS Ledelse</t>
  </si>
  <si>
    <t>HOGYOBFEPL - Pleje Fertilitetskl. - Gyn/Obs - Holbæk</t>
  </si>
  <si>
    <t>NYMEDI - Intern medicin - Nykøbing F.</t>
  </si>
  <si>
    <t>PSRETS - Psyk - Afd. for Retspsykiatri</t>
  </si>
  <si>
    <t>KØKIRULÆSE - Lægesekretær - Kirurgi - Køge</t>
  </si>
  <si>
    <t>NYMEDI100 - Sengeafsnit 100 - Intern med. - Nyk. F.</t>
  </si>
  <si>
    <t>HOGYOBFÆLL - Fælles - Gyn/Obs - Holbæk</t>
  </si>
  <si>
    <t>NYMEDI130 - Sengeafsn. 130 - Intern med. - Nyk. F.</t>
  </si>
  <si>
    <t>KØMEDI - Medicinsk Afdeling - Køge</t>
  </si>
  <si>
    <t>NYMEDI140 - Sengeafsnit 140 - Intern med. - Nyk. F.</t>
  </si>
  <si>
    <t>NÆLEDELSE2 - Sygehusledelse 2 - NSR sygehuse</t>
  </si>
  <si>
    <t>HOGYOBLÆSE - Lægesekretær - Gyn/ Obs - Holbæk</t>
  </si>
  <si>
    <t>NYMEDI200 - Sengeafsnit 200 - Intern med. - Nyk. F.</t>
  </si>
  <si>
    <t>NYMEDI230 - Sengeafsnit 230 - Intern med. - Nyk. F.</t>
  </si>
  <si>
    <t>KØMEDIFÆLL - Fælles - Medicin - Køge</t>
  </si>
  <si>
    <t>NYMEDI240 - Sengeafsnit 240 - Intern med. - Nyk. F.</t>
  </si>
  <si>
    <t>KØMEDILÆSE - Lægesekretær - Medicin - Køge</t>
  </si>
  <si>
    <t>HOIMMUNÆ - Klinisk Immunologi - Holbæk</t>
  </si>
  <si>
    <t>NYMEDIAMBU - Ambulatorium - Intern medicin - Nyk. F.</t>
  </si>
  <si>
    <t>KØMEDIM1 - M 1 Endokrinologi - Medicin - Køge</t>
  </si>
  <si>
    <t>HOKIRU - Kirurgisk Afdeling - Holbæk</t>
  </si>
  <si>
    <t>NYMEDIDIÆT - Diætister - Intern medicin - Nykøbing F.</t>
  </si>
  <si>
    <t>KØMEDIM2 - M 2 Gastroenterologi - Medicin - Køge</t>
  </si>
  <si>
    <t>HOKIRU12-5 - Gastro. afsnit 12-5 - Kirurgi - Holbæk</t>
  </si>
  <si>
    <t>NYMEDIETUB - ETUB - Intern medicin - Nykøbing F.</t>
  </si>
  <si>
    <t>HOKIRUAMEL - Amb./elektivt afsnit - Kirurgi - Holbæk</t>
  </si>
  <si>
    <t>NYMEDIFÆL1 - Fælles1 - Intern medicin - Nykøbing F.</t>
  </si>
  <si>
    <t>KØMEDIM6 - M 6 Reumatologi/geriatri - Med. - Køge</t>
  </si>
  <si>
    <t>HOKIRUENDO - Endoskopiafsnit - Kirurgi - Holbæk</t>
  </si>
  <si>
    <t>NYMEDIFÆL2 - Fælles2 - Intern medicin - Nykøbing F.</t>
  </si>
  <si>
    <t>KØONKOPALL - Palliativt Team - Onkologi - Køge</t>
  </si>
  <si>
    <t>HOKIRUFÆLL - Fælles - Kirurgi - Holbæk</t>
  </si>
  <si>
    <t>KØORTO - Ortopædkirurgisk Afdeling - Køge</t>
  </si>
  <si>
    <t>NYMEDILÆRO - Lægesekretær - Medicin - Nykøbing F.</t>
  </si>
  <si>
    <t>KØORTOAMBU - Ambulatorium - Ortopædkirurgi - Køge</t>
  </si>
  <si>
    <t>HOKIRULÆSE - Lægesekretær - Kirurgi - Holbæk</t>
  </si>
  <si>
    <t>NYMEDINERO - Nefrologisk funk. - Medicin - Nyk. F.</t>
  </si>
  <si>
    <t>HOLEDELSE - Holbæk ledelse - Vicedirektører - Holb.</t>
  </si>
  <si>
    <t>HOLSYGEHUS - Holbæk Sygehus</t>
  </si>
  <si>
    <t>KØORTOFÆLL - Fælles - Ortopædkirurgi - Køge</t>
  </si>
  <si>
    <t>HOMEDI - Medicinsk Afdeling - Holbæk</t>
  </si>
  <si>
    <t>KØORTOH1 - Sengeafsnit H 1 - Ortopædkirurgi - Køge</t>
  </si>
  <si>
    <t>HOMEDI03-3 - Geriatr afsnit 03-3 - Medicin - Holbæk</t>
  </si>
  <si>
    <t>NYMIKRSL - Klinisk Mikrobiologi - Nykøbing F.</t>
  </si>
  <si>
    <t>KØORTOH3 - Sengeafsnit H 3 - Ortopædkirurgi - Køge</t>
  </si>
  <si>
    <t>NYORTO - Ortopædkirurgi - Nykøbing F.</t>
  </si>
  <si>
    <t>KØORTOLÆSE - Lægesekretær - Ortopædkirurgi - Køge</t>
  </si>
  <si>
    <t>NYORTO300 - Sengeafsnit 300 - Ortopædkir. - Nyk. F.</t>
  </si>
  <si>
    <t>NYORTO330 - Sengeafsnit 330 - Ortopædkir. - Nyk. F.</t>
  </si>
  <si>
    <t>PSSYD - Psyk - Psykiatrien Syd</t>
  </si>
  <si>
    <t>HOMEDIFÆDI - Fælles Diætister - Medicin - Holbæk</t>
  </si>
  <si>
    <t>NYORTOFÆL1 - Fælles1 - Ortopædkirurgi - Nykøbing F.</t>
  </si>
  <si>
    <t>KØREUMFYER - Fysio-/ergoterapi - Reumatologi - Køge</t>
  </si>
  <si>
    <t>HOMEDIFÆEN - Fæll-Endo - Medicin - Holbæk</t>
  </si>
  <si>
    <t>NYORTOFÆL2 - Fælles2 - Ortopædkirurgi - Nykøbing F.</t>
  </si>
  <si>
    <t>HOMEDIFÆGE - Fæll-Geriatri - Medicin - Holbæk</t>
  </si>
  <si>
    <t>KØREUMLÆSE - Lægesekretær - Reumatologi - Køge</t>
  </si>
  <si>
    <t>HOMEDIFÆIM - Fæll-IMA - Medicin - Holbæk</t>
  </si>
  <si>
    <t>NYORTOJOUR - Journalarkiv - Nykøbing F.</t>
  </si>
  <si>
    <t>HOMEDIFÆKA - Fæll-Kardiologi -  Medicin - Holbæk</t>
  </si>
  <si>
    <t>NYPKO - PKO-ordning - Nykøbing F.</t>
  </si>
  <si>
    <t>NÆORTOHENV - Reg.henvisningsenhed - Ortopædki - Næst</t>
  </si>
  <si>
    <t>HOMEDIFÆLB - Fælles B - Medicin - Holbæk</t>
  </si>
  <si>
    <t>NYPÆDI - Pædiatri - Nyk. F.</t>
  </si>
  <si>
    <t>NÆORTOLÆGE - Center for Planlagt Ort kir læger Næst.</t>
  </si>
  <si>
    <t>HOMEDIFÆLL - Fælles - Medicin - Holbæk</t>
  </si>
  <si>
    <t>NYPÆDI30 - Sengeafsnit 30 - Pædiatri - Nykøbing F.</t>
  </si>
  <si>
    <t>NÆORTOLÆSE - Center for Planlagt Ort kir læges. Næst.</t>
  </si>
  <si>
    <t>KØØNH - Øre-Næse-Hals-Kæbekir. Afd. - Rosk./Køge</t>
  </si>
  <si>
    <t>HOMEDIFÆLU - Fæll-Lungemed - Medicin - Holbæk</t>
  </si>
  <si>
    <t>NYPÆDIFÆL1 - Fælles1 - Pædiatri - Nykøbing F.</t>
  </si>
  <si>
    <t>NÆORTOSENG - Center for Planlagt Ort kir se.afs Næst.</t>
  </si>
  <si>
    <t>KØØNHAMBU - Ambulatorium - Øre/Næse/Hals - Køge</t>
  </si>
  <si>
    <t>HOMEDIFÆNE - Fæll-Nefro - Medicin - Holbæk</t>
  </si>
  <si>
    <t>NYPÆDIFÆL2 - Fælles2 - Pædiatri - Nykøbing F.</t>
  </si>
  <si>
    <t>KØØNHAUDIO - Audioklinik - Øre/Næse/Hals - Køge</t>
  </si>
  <si>
    <t>HOMEDIFÆRE - Fæll-Reuma - Medicin - Holbæk</t>
  </si>
  <si>
    <t>NYRADI - Radiologi - Nykøbing F.</t>
  </si>
  <si>
    <t>NÆPATOFÆRO - Fælles - Patologi - Næstved</t>
  </si>
  <si>
    <t>KØØNHE1 - Sengeaf. E 1 - Øre/Næse/Hals/Kæbe - Køge</t>
  </si>
  <si>
    <t>HOMEDIFÆYL - Fæll-YngreLæger - Medicin - Holbæk</t>
  </si>
  <si>
    <t>NYRADIFÆL1 - Fælles1 - Radiologi - Nykøbing F.</t>
  </si>
  <si>
    <t>NÆPATOLARO - Laboratorieafsnit - Patologi - Næstved</t>
  </si>
  <si>
    <t>NYRADIFÆL2 - Fælles2 - Radiologi - Nykøbing F.</t>
  </si>
  <si>
    <t>NÆPATOLÆRO - Lægesekretær - Patologi - Næstved</t>
  </si>
  <si>
    <t>KØØNHFÆLL - Fælles - Øre/Næse/Hals/Kæbe - Køge</t>
  </si>
  <si>
    <t>HOMEDIGELU - Geri/lunge.afsn 03-4 - Medicin - Holbæk</t>
  </si>
  <si>
    <t>NYRADIRADI - Radiologi - Radiologi - Nykøbing F.</t>
  </si>
  <si>
    <t>KØØNHKLÆSE - Lægesekretær - Øre/Næse/Hals/Kæbe - Køge</t>
  </si>
  <si>
    <t>HOMEDIHJEB - Hjertemed. afsnit B - Medicin - Holbæk</t>
  </si>
  <si>
    <t>NÆPKO - PKO-ordning - Næst.-Slag.</t>
  </si>
  <si>
    <t>KØØNHLÆSE - Lægesekretær - Øre/Næse/Hals - Køge</t>
  </si>
  <si>
    <t>HOMEDIHJER - Hjertemed. afsnit - Medicin - Holbæk</t>
  </si>
  <si>
    <t>NYØKPL - Økonomi og planlægning - Nykøbing F.</t>
  </si>
  <si>
    <t>KØØNHOPER - Operat.afsn. - Øre/Næse/Hals/Kæbe - Køge</t>
  </si>
  <si>
    <t>NYØNHAUDKØ - Audioklinik - Øre/Næse/Hals - Nykøbing F</t>
  </si>
  <si>
    <t>ROANÆS - Anæstesiologisk Afdeling - Roskilde</t>
  </si>
  <si>
    <t>NYØNHLÆSKØ - Lægesekretær -Øre/Næse/Hals - Nykøbing F</t>
  </si>
  <si>
    <t>HOMEDILÆSE - Lægesekretær - Medicin - Holbæk</t>
  </si>
  <si>
    <t>VOBIOKBINÆ - Klinisk Biokemi - Kl. Biokemi - Vord.</t>
  </si>
  <si>
    <t>ROANÆSFÆLL - Fælles - Anæstesi - Roskilde</t>
  </si>
  <si>
    <t>ROANÆSI12 - Intensiv afs. I 12 - Anæstesi - Roskilde</t>
  </si>
  <si>
    <t>HOMEDIRAMB - Reuma.AMB - Medicin - Holbæk</t>
  </si>
  <si>
    <t>HOORTO - Ortopædkirurgisk Afdeling - Holbæk</t>
  </si>
  <si>
    <t>NÆRADI - Radiologi - NSR sygehuse</t>
  </si>
  <si>
    <t>HOORTOFÆLL - Fælles - Ortopædkirurgi - Holbæk</t>
  </si>
  <si>
    <t>ROANÆSOPER - Operationsafsnit - Anæstesi - Roskilde</t>
  </si>
  <si>
    <t>HOORTOLÆSE - Lægesekretær - Ortopædkirurgi - Holbæk</t>
  </si>
  <si>
    <t>NÆRADIRADI - Radiologi - Radiologi - Næstved</t>
  </si>
  <si>
    <t>HOORTOSEAM - Sengeafsn./Amb. - Ortopædkirurgi - Holb.</t>
  </si>
  <si>
    <t>ROANÆSPLEJ - Plejeafsnit - Anæstesi - Roskilde</t>
  </si>
  <si>
    <t>HOPÆDI - Pædiatrisk Afdeling - Holbæk</t>
  </si>
  <si>
    <t>ROANÆSSTER - Sterilcentral - Anæstesi - Roskilde</t>
  </si>
  <si>
    <t>HOPÆDIAMB - Børneambulatorie - Pædiatri - Holbæk</t>
  </si>
  <si>
    <t>HOPÆDIAMB1 - Børneambulatorie1 - Pædiatri - Holbæk</t>
  </si>
  <si>
    <t>HOPÆDIFÆLL - Fælles - Pædiatri - Holbæk</t>
  </si>
  <si>
    <t>HOPÆDILÆSE - Lægesekretær - Pædiatri - Holbæk</t>
  </si>
  <si>
    <t>HOPÆDINEON - Neonatal - Pædiatri - Holbæk</t>
  </si>
  <si>
    <t>HOPÆDISENG - Sengeafsnit - Pædiatri - Holbæk</t>
  </si>
  <si>
    <t>HORADI - Radiologisk Afdeling - Holbæk</t>
  </si>
  <si>
    <t>ROBIOK - Klinisk Biokemisk Afdeling - Roskilde</t>
  </si>
  <si>
    <t>HORADIFÆLB - FællesB - Radiologi - Holbæk</t>
  </si>
  <si>
    <t>NÆØNHAMBKØ - Ambulatori. - Tand-Mund-Kæbekir. - Næst.</t>
  </si>
  <si>
    <t>ROBIOKBIOK - Biokemisk afsn. - Klinisk Bioke. - Rosk.</t>
  </si>
  <si>
    <t>HORADIFÆLL - Fælles - Radiologi - Holbæk</t>
  </si>
  <si>
    <t>PSTEKNIK - Psyk - Teknisk afdeling</t>
  </si>
  <si>
    <t>NÆØNHFÆLKØ - Fælles - Tand-Mund- og Kæbekir. - Næst.</t>
  </si>
  <si>
    <t>ROBIOKFÆLL - Fælles - Klinisk Biokemi - Roskilde</t>
  </si>
  <si>
    <t>HORADILÆSE - Lægesekretær - Radiologi - Holbæk</t>
  </si>
  <si>
    <t>RIANÆSANÆS - Anæstesi - Anæstesi - Ringsted</t>
  </si>
  <si>
    <t>RODERM - Dermatologisk Afdeling - Roskilde</t>
  </si>
  <si>
    <t>HORADIPLEJ - Plejepersonale - Radiologi - Holbæk</t>
  </si>
  <si>
    <t>RIANÆSFÆL1 - Fælles1 - Anæstesi - Ringsted</t>
  </si>
  <si>
    <t>RODERMFÆLL - Fælles - Dermatologi - Roskilde</t>
  </si>
  <si>
    <t>RIANÆSOPER - Operation - Anæstesi - Ringsted</t>
  </si>
  <si>
    <t>RODERMLÆSE - Lægesekretær - Dermatologi - Roskilde</t>
  </si>
  <si>
    <t>HOSTAB - Stab - Holbæk</t>
  </si>
  <si>
    <t>RIBIOKBIOK - Klinisk Biokemi - Kl. Biokemi - Ring.</t>
  </si>
  <si>
    <t>RODRIF - Driftsafdelingen - Roskilde-Køge</t>
  </si>
  <si>
    <t>HOSTABHRAM - HR og arbejdsmiljø - Stab - Holbæk</t>
  </si>
  <si>
    <t>HOSTABKVAL - Kvalitet - Stab - Holbæk</t>
  </si>
  <si>
    <t>RODRIFFÆLL - Fælles - Drift - Roskilde</t>
  </si>
  <si>
    <t>HOSTABSEKR - Sekretariat - Stab - Holbæk</t>
  </si>
  <si>
    <t>RIPLBRFÆRO - Fælles - Brystkirurgi - Ringsted</t>
  </si>
  <si>
    <t>HOSTABØKPL - Økonomi og planlægning - Stab - Holbæk</t>
  </si>
  <si>
    <t>RIPLBRLÆRO - Lægesekretær - Brystkirurgi - Ringsted</t>
  </si>
  <si>
    <t>RODRIFINFO - Informationen - Drift - Roskilde</t>
  </si>
  <si>
    <t>KABIOKFÆHO - Fælles - Klinisk Biokemi - Kalundborg</t>
  </si>
  <si>
    <t>RODRIFKOPI - Kopikælder - Drift - Roskilde</t>
  </si>
  <si>
    <t>KABIOKHO - Klinisk Biokemisk Afdeling - Kalundborg</t>
  </si>
  <si>
    <t>RIPLBRSERO - Brystkirurgisk sengeafsnit - Ringsted</t>
  </si>
  <si>
    <t>RODRIFTEKB - Teknik B - Drift - Roskilde</t>
  </si>
  <si>
    <t>KARADIFÆHO - Fælles - Radiologi - Kalundborg</t>
  </si>
  <si>
    <t>RODRIFTEKN - Teknik - Drift - Roskilde</t>
  </si>
  <si>
    <t>KARADIHO - Radiologisk Afdeling - Kalundborg</t>
  </si>
  <si>
    <t>RODRIFVÆGT - Vægtertjenesten - Drift - Roskilde</t>
  </si>
  <si>
    <t>MEDICO - Medicoteknik</t>
  </si>
  <si>
    <t>RIRADIMAMM - Mammografiscreening - Radiologi - Ring.</t>
  </si>
  <si>
    <t>MEGENEA - Medicoteknik - Generel - A</t>
  </si>
  <si>
    <t>RIRADIRADI - Radiologi - Radiologi - Ringsted</t>
  </si>
  <si>
    <t>FRAKTIVERI - Aktiveringstilbudene</t>
  </si>
  <si>
    <t>RISTABSORO - Socialrådgivere - Stab - Ringsted</t>
  </si>
  <si>
    <t>MEGENEANÆ - Medicoteknik - Generel - Næstved</t>
  </si>
  <si>
    <t>SLADMIJOUR - Journalarkiv - Slagelse</t>
  </si>
  <si>
    <t>SLAKUT - Akutafdelingen - Slagelse</t>
  </si>
  <si>
    <t>ROGENEFORS - Forskningsindsats MVU - Generel - Rosk.</t>
  </si>
  <si>
    <t>MEGENEB - Medicoteknik - Generel - B</t>
  </si>
  <si>
    <t>FRFORSLED - Forsorgshjemmet ledelse</t>
  </si>
  <si>
    <t>MEGENEBKØ - Medicoteknik - Generel - Køge</t>
  </si>
  <si>
    <t>FRFORSORG - Forsorgshjemmet</t>
  </si>
  <si>
    <t>MEGENEBNY - Medicoteknik - Generel - Nykøbing F.</t>
  </si>
  <si>
    <t>MEGENEBRO - Medicoteknik - Generel - Roskilde</t>
  </si>
  <si>
    <t>FRROSKHJEM - Forsorgshjemmet Roskildehjemmet</t>
  </si>
  <si>
    <t>SLANÆS - Anæstesi - Slagelse</t>
  </si>
  <si>
    <t>ROGENELÆEE - Lægesekretærelever - Generel - Roskilde</t>
  </si>
  <si>
    <t>SLANÆSANÆS - Anæstesi afsnit - Anæstesi - Slagelse</t>
  </si>
  <si>
    <t>GFGLIMREFU - Glim-Refugium</t>
  </si>
  <si>
    <t>ROGENEPRA1 - Læ. int. alm. med/Fa1 - Ge. - Rosk.-Køge</t>
  </si>
  <si>
    <t>GFLEDELSE - Glim-Refugium - Ledelse</t>
  </si>
  <si>
    <t>SLANÆSINAF - Intermediært afsnit - Anæstesi - Slag.</t>
  </si>
  <si>
    <t>ROGENEPRKO - Praksiskonsulenter - Gen. - Rosk.-Køge</t>
  </si>
  <si>
    <t>GFVIKARER - Vikarer Glim Refugium</t>
  </si>
  <si>
    <t>SLANÆSINTE - Intensiv afsnit - Anæstesi - Slagelse</t>
  </si>
  <si>
    <t>PSVEST - Psyk. Slag. - Afdelingsledelse Vest</t>
  </si>
  <si>
    <t>HBADMI - Administration Himmelev Behandlingshjem</t>
  </si>
  <si>
    <t>HBAFDLED1 - Himmelev Beh. Afdelingsled. 1</t>
  </si>
  <si>
    <t>SLANÆSSTER - Sterilcentral - Anæstesi - Slagelse</t>
  </si>
  <si>
    <t>HBAFDLED2 - Himmelev Beh. Afdelingsled. 2</t>
  </si>
  <si>
    <t>ROGENEUNIV - Universitetsfunk. - Gener. - Rosk.-Køge</t>
  </si>
  <si>
    <t>HBBOLIGA - Bolig A</t>
  </si>
  <si>
    <t>SLARMILÆHO - Lægesekretær - Arbejdsmedicin - Slag.</t>
  </si>
  <si>
    <t>HBBOLIGB - Bolig B</t>
  </si>
  <si>
    <t>SLBIOKBIOK - Klinisk Biokemi - Kl. Biokemi - Slag.</t>
  </si>
  <si>
    <t>HBDAGAFD - Dagafdeling</t>
  </si>
  <si>
    <t>SLBIOKFÆLL - Fælles - Klinisk Biokemi - Slagelse</t>
  </si>
  <si>
    <t>HBHAVEHUS - HB Havehuset</t>
  </si>
  <si>
    <t>SLBYGN - Bygningsafdelingen - NSR sygehuse</t>
  </si>
  <si>
    <t>HBHIMMBEHA - Himmelev Behandlingshjem</t>
  </si>
  <si>
    <t>HBINTSKOLE - Intern Skole</t>
  </si>
  <si>
    <t>HBLEDELSE - HB Ledelse</t>
  </si>
  <si>
    <t>HBPRAKAFD - Praktisk afdeling</t>
  </si>
  <si>
    <t>HBVIKARER - Vikarer</t>
  </si>
  <si>
    <t>ROGYOB - Gynækologisk/Obstetrisk Afd. - Roskilde</t>
  </si>
  <si>
    <t>SLFYERERGO - Ergoterapi - Fysio-ergoterapi - Slagelse</t>
  </si>
  <si>
    <t>KMFÆLLES - KM-Fælles</t>
  </si>
  <si>
    <t>SLFYERFYSI - Fysioterapi - Fysio-ergoterapi - Slag.</t>
  </si>
  <si>
    <t>KMKOFOEDSM - Kofoedsminde</t>
  </si>
  <si>
    <t>ROGYOBDAGK - Dagkirurgisk - Gyn/Obs - Roskilde</t>
  </si>
  <si>
    <t>ROGYOBFG - Fødende FG - Gyn/Obs - Roskilde</t>
  </si>
  <si>
    <t>SLIMMU - Klinisk Immunologi - Slagelse</t>
  </si>
  <si>
    <t>ROGYOBFÆLL - Fælles - Gyn/Obs - Roskilde</t>
  </si>
  <si>
    <t>KMSIKRDRAG - KM-Dragsminde</t>
  </si>
  <si>
    <t>ROGYOBG73 - Svanger/barsel G73 - Gyn/Obs - Roskilde</t>
  </si>
  <si>
    <t>KMSIKRHØJ1 - KM-Højbo 1</t>
  </si>
  <si>
    <t>ROGYOBG76 - Gynækologi G76 - Gyn/Obs - Roskilde</t>
  </si>
  <si>
    <t>KMSIKRHØJ2 - KM-Højbo 2</t>
  </si>
  <si>
    <t>ROGYOBINJO - Instruk.jordemoder - Gyn/Obs - Roskilde</t>
  </si>
  <si>
    <t>KMSIKRHØJ3 - KM-Højbo 3</t>
  </si>
  <si>
    <t>ROGYOBLÆSE - Lægesekretær - Gyn/Obs - Roskilde</t>
  </si>
  <si>
    <t>KMSIKRHØJ4 - KM-Højbo 4</t>
  </si>
  <si>
    <t>ROHÆMA - Hæmatologisk afdeling - Roskilde</t>
  </si>
  <si>
    <t>KMSIKRLED1 - KM-Den sikrede Virksomhed - led 1</t>
  </si>
  <si>
    <t>ROHÆMAFORS - Forskning - Hæmatologi - Roskilde</t>
  </si>
  <si>
    <t>KMSIKRLED2 - KM-Den sikrede Virksomhed - led 2</t>
  </si>
  <si>
    <t>ROHÆMAFÆLL - Fællesafsnit - Hæmatologi - Roskilde</t>
  </si>
  <si>
    <t>KMSIKRLED3 - KM-Den sikrede Virksomhed - led 3</t>
  </si>
  <si>
    <t>KMSIKRLED4 - KM-Den sikrede Virksomhed - led 4</t>
  </si>
  <si>
    <t>ROHÆMALÆSE - Lægesekretær - Hæmatologi - Roskilde</t>
  </si>
  <si>
    <t>PSØST - Psyk - Psykiatrien Øst</t>
  </si>
  <si>
    <t>KMSIKRLED5 - KM-Den sikrede Virksomhed - led 5</t>
  </si>
  <si>
    <t>KMSIKRLUNA - KM-Luna</t>
  </si>
  <si>
    <t>KMSIKRMARS - KM-Mars</t>
  </si>
  <si>
    <t>KMSIKRPLUT - KM-Pluto</t>
  </si>
  <si>
    <t>ROIMMUNÆ - Klinisk Immunologi - Roskilde</t>
  </si>
  <si>
    <t>KMSIKRSKOV - KM-Skovbo</t>
  </si>
  <si>
    <t>ROKARD - Kardiologisk Afdeling - Roskilde</t>
  </si>
  <si>
    <t>KMSIKRSYLT - KM-Syltholm</t>
  </si>
  <si>
    <t>ROKARDAMBU - Ambulatorium - Kardiologisk - Roskilde</t>
  </si>
  <si>
    <t>ROKARDB71 - Sengeafs. B71 - Kardiologisk - Roskilde</t>
  </si>
  <si>
    <t>SLMIKR - Klinisk Mikrobiologi - Regional enhed</t>
  </si>
  <si>
    <t>ROKARDFÆLL - Fælles - Kardiologisk - Roskilde</t>
  </si>
  <si>
    <t>ROKARDLABO - Laboratorium - Kardiologisk - Roskilde</t>
  </si>
  <si>
    <t>ROKARDLÆSE - Lægesekretær - Kardiologisk - Roskilde</t>
  </si>
  <si>
    <t>ROKIRU - Kirurgisk Afdeling - Køge/Roskilde</t>
  </si>
  <si>
    <t>KMUDVI - KM-Udviklingscenter</t>
  </si>
  <si>
    <t>KMUDVIVÆRK - KM-Værkstedet</t>
  </si>
  <si>
    <t>ROKIRUFÆLL - Fælles - Kirurgi - Roskilde</t>
  </si>
  <si>
    <t>KMVISO - KM-VISO</t>
  </si>
  <si>
    <t>KMVOKSHØJV - KM-Højvang</t>
  </si>
  <si>
    <t>SLORTO - Ortopædkirurgi - Slagelse Næstved</t>
  </si>
  <si>
    <t>ROKIRULÆSE - Lægesekretær - Kirurgi - Roskilde</t>
  </si>
  <si>
    <t>SLORTOAMBU - Ortopædkir. ambulato. - Ortopæd - Slag.</t>
  </si>
  <si>
    <t>KMVOKSLED1 - KM-Voksencenter (Åbne virksomhed) - Led1</t>
  </si>
  <si>
    <t>ROMEDI - Medicinsk Afdeling - Roskilde</t>
  </si>
  <si>
    <t>ROMEDIAMBU - Ambulatorium - Medicin - Roskilde</t>
  </si>
  <si>
    <t>ROMEDIB72 - Sengeafsnit B 72 - Medicin - Roskilde</t>
  </si>
  <si>
    <t>SLPATOFÆRO - Fælles - Patologi - Slagelse</t>
  </si>
  <si>
    <t>ROMEDIB92 - Sengeafsnit B 92 - Medicin - Roskilde</t>
  </si>
  <si>
    <t>SLPATOLARO - Laboratorieafsnit - Patologi - Slagelse</t>
  </si>
  <si>
    <t>ROMEDICAPD - CAPD/Nefrolog amb - Medicin - Roskilde</t>
  </si>
  <si>
    <t>ROMEDIDIAL - Hæmodialysen - Medicin - Roskilde</t>
  </si>
  <si>
    <t>SLPATOLÆRO - Lægesekretær - Patologi - Slagelse</t>
  </si>
  <si>
    <t>ROMEDIFÆLL - Fælles - Medicin - Roskilde</t>
  </si>
  <si>
    <t>ROMEDILÆSE - Lægesekretær - Medicin - Roskilde</t>
  </si>
  <si>
    <t>SLRADIRADI - Radiologi - Radiologi - Slagelse</t>
  </si>
  <si>
    <t>SLØNHAUDKØ - Audioklinik - Øre/Næse/Hals - Slagelse</t>
  </si>
  <si>
    <t>SLØNHLÆSKØ - Lægesekretær - Øre/Næse/Hals - Slagelse</t>
  </si>
  <si>
    <t>ROMEDIMODT - Modtagelsen - Medicin - Roskilde</t>
  </si>
  <si>
    <t>RONEUR - Neurologisk Afdeling - Roskilde</t>
  </si>
  <si>
    <t>RONEURFÆLL - Fælles - Neurologi - Roskilde</t>
  </si>
  <si>
    <t>RONEURLÆSE - Lægesekretær - Neurologi - Roskilde</t>
  </si>
  <si>
    <t>RONEURN61 - Sengeafsnit N 61 - Neurologi - Roskilde</t>
  </si>
  <si>
    <t>RONEURN80 - Sengeafsnit N 80 - Neurologi - Roskilde</t>
  </si>
  <si>
    <t>ROONKOAMBU - Ambulatorium - Onkologi - Roskilde</t>
  </si>
  <si>
    <t>ROONKOFÆLL - Fælles - Onkologi - Roskilde</t>
  </si>
  <si>
    <t>ROONKOO81 - Afs. O 81 - Onkologi - Roskilde</t>
  </si>
  <si>
    <t>ROONKOPAFÆ - Palliativt Team Fælles - Onk. - Roskilde</t>
  </si>
  <si>
    <t>ROONKOPFÆL - Palliativt Team Fæll - Onk. - Roskilde</t>
  </si>
  <si>
    <t>ROONKOPRSY - Projektsygepl. - Onkologi - Roskilde</t>
  </si>
  <si>
    <t>ROPATO - Patologiafdelingen - Region Sjælland</t>
  </si>
  <si>
    <t>ROPATOFÆLL - Fælles - Patologi - Roskilde</t>
  </si>
  <si>
    <t>ROPATOLÆSE - Lægesekretær - Patologi - Roskilde</t>
  </si>
  <si>
    <t>ROPATOSEKR - Sekr. for afd.led. - Patologi -Region Sj</t>
  </si>
  <si>
    <t>ROPLBR - Plastikkirurgisk og Brystkirurgisk Afd.</t>
  </si>
  <si>
    <t>ROPLBRAMBU - Ambulatorium - Plastikkirurgi - Roskilde</t>
  </si>
  <si>
    <t>ROPLBRFÆLL - Fælles - Plastikkirurgi - Roskilde</t>
  </si>
  <si>
    <t>ROPLBRLÆSE - Lægesekretær - Plastikkirurgi - Roskilde</t>
  </si>
  <si>
    <t>ROPLBRP93 - Sengeafs. P 93 -Plastikkirurgi -Roskilde</t>
  </si>
  <si>
    <t>ROPÆDI - Pædiatrisk Afdeling - Roskilde</t>
  </si>
  <si>
    <t>ROPÆDIAMBU - Ambulatorium - Pædiatri - Roskilde</t>
  </si>
  <si>
    <t>ROPÆDIC10 - Sengeafsnit C 10 - Pædiatri - Roskilde</t>
  </si>
  <si>
    <t>ROPÆDIC30 - Sengeafsnit C 30 - Pædiatri - Roskilde</t>
  </si>
  <si>
    <t>ROPÆDIC74 - Neonatalafsnit C 74 - Pædiatri - Rosk.</t>
  </si>
  <si>
    <t>ROPÆDIFÆLL - Fælles - Pædiatri - Roskilde</t>
  </si>
  <si>
    <t>ROPÆDILÆSE - Lægesekretær - Pædiatri - Roskilde</t>
  </si>
  <si>
    <t>ROREUM - Reumatologisk Afdeling - Rosk.-Køge</t>
  </si>
  <si>
    <t>ROREUMFYER - Fysio-/ergoterapi - Reumatologi - Rosk.</t>
  </si>
  <si>
    <t>ROREUMLÆSE - Lægesekretær - Reumatologi - Roskilde</t>
  </si>
  <si>
    <t>ROSEKRSEKR - Sekretariat - Sygehusledelse - Roskilde</t>
  </si>
  <si>
    <t>ROSTAB - Stab - Roskilde-Køge</t>
  </si>
  <si>
    <t>ROSTABSOSO - Socialrådgivere - Stab - Roskilde</t>
  </si>
  <si>
    <t>PUPLATUNGD - Platangårdens ungdomscenter</t>
  </si>
  <si>
    <t>PUSTABTEKN - Teknik og vedligeholdelse</t>
  </si>
  <si>
    <t>ROUROLAMBU - Ambulatorium - Urologi - Roskilde</t>
  </si>
  <si>
    <t>SFADMI - Administration Stevnsfortet</t>
  </si>
  <si>
    <t>ROUROLD11 - Sengeafsnit D 11 - Urologi - Roskilde</t>
  </si>
  <si>
    <t>SFDAG - Dagtilbud</t>
  </si>
  <si>
    <t>ROUROLFÆLL - Fælles - Urologi - Roskilde</t>
  </si>
  <si>
    <t>ROUROLLÆSE - Lægesekretær - Urologi - Roskilde</t>
  </si>
  <si>
    <t>SFLEDELSE - SF Ledelse</t>
  </si>
  <si>
    <t>SFSTEVNSFO - Stevnsfortet</t>
  </si>
  <si>
    <t>ROØJENFÆLL - Fælles - Øjenafdeling - Roskilde</t>
  </si>
  <si>
    <t>ROØJENLÆSE - Lægesekretær - Øjenafdeling - Roskilde</t>
  </si>
  <si>
    <t>SFØST - Afdeling Øst</t>
  </si>
  <si>
    <t>ROØJENPLEJ - Plejeafsnit - Øjenafdelingen - Roskilde</t>
  </si>
  <si>
    <t>SKAFLA - Aflastningshuset</t>
  </si>
  <si>
    <t>SKBLÅTADMI - Blåt hus (administration)</t>
  </si>
  <si>
    <t>SKBØRN - Børnehuset</t>
  </si>
  <si>
    <t>SKMELLEMHU - Mellemhuset</t>
  </si>
  <si>
    <t>SKVIKARHUS - Vikarhuset</t>
  </si>
  <si>
    <t>FTR</t>
  </si>
  <si>
    <t>RFTR</t>
  </si>
  <si>
    <t>Fælles TR</t>
  </si>
  <si>
    <t>Regional fælles TR</t>
  </si>
  <si>
    <t>Medarbejder</t>
  </si>
  <si>
    <t>Leder</t>
  </si>
  <si>
    <t>Andet</t>
  </si>
  <si>
    <t xml:space="preserve">Sprogkrav </t>
  </si>
  <si>
    <t>Arkitektforbundet-39</t>
  </si>
  <si>
    <t>Bibliotekarforbundet-20</t>
  </si>
  <si>
    <t>Blik- og Rørarbejderforbundet-49</t>
  </si>
  <si>
    <t>Danmarks Jurist- og Økonomforbund-23</t>
  </si>
  <si>
    <t>Danmarks Lærerforening-92</t>
  </si>
  <si>
    <t>Dansk El-forbund-25</t>
  </si>
  <si>
    <t>Dansk Farmaceutforening / Pharmadanmark-53</t>
  </si>
  <si>
    <t>Dansk Funktionærforbund-61</t>
  </si>
  <si>
    <t>Dansk Journalistforbund-74</t>
  </si>
  <si>
    <t>Dansk Magisterforening-34</t>
  </si>
  <si>
    <t>Dansk Metal-13</t>
  </si>
  <si>
    <t>Dansk Psykologforening-30</t>
  </si>
  <si>
    <t>Dansk Socialrådgiverforening-16</t>
  </si>
  <si>
    <t>Dansk Tandlægeforening-26</t>
  </si>
  <si>
    <t>Danske Bioanalytikere-12</t>
  </si>
  <si>
    <t>Danske Fysioterapeuter-19</t>
  </si>
  <si>
    <t>Jordemoderforening-29</t>
  </si>
  <si>
    <t>Den Danske Landinspektørforening-58</t>
  </si>
  <si>
    <t>Ergoterapeutforeningen-21</t>
  </si>
  <si>
    <t>Farmakonomforeningen-47</t>
  </si>
  <si>
    <t>FOA - Fag og Arbejde-90</t>
  </si>
  <si>
    <t>Forbundet Træ, Industri og Byg i Danmark-46</t>
  </si>
  <si>
    <t>Foreningen af Danske Lægestuderende-71</t>
  </si>
  <si>
    <t>Foreningen af Speciallæger-24</t>
  </si>
  <si>
    <t>Foreningen af Yngre Læger-10</t>
  </si>
  <si>
    <t>Grafisk Forbund-63</t>
  </si>
  <si>
    <t>Ingeniørforeningen i Danmark, IDA-22</t>
  </si>
  <si>
    <t>Jordbrugsakademikernes Forbund-54</t>
  </si>
  <si>
    <t>Kost &amp; Ernæringsforbundet-14</t>
  </si>
  <si>
    <t>Landsforeningen af Statsautoriserede Fod-67</t>
  </si>
  <si>
    <t>Ledernes Hovedorganisation-84</t>
  </si>
  <si>
    <t>Malerforbundet i Danmark-41</t>
  </si>
  <si>
    <t>Maskinmestrenes Forening-33</t>
  </si>
  <si>
    <t>Praktiserende Lægers Organisation-66</t>
  </si>
  <si>
    <t>Tandteknikerforeningen-86</t>
  </si>
  <si>
    <t>Teknisk Landsforbund-18</t>
  </si>
  <si>
    <t>Børne- og Ungdomspædagogernes Landsforbu-07</t>
  </si>
  <si>
    <t>Dansk Sygeplejeråd-04</t>
  </si>
  <si>
    <t>Faglig Fælles Forbund-06</t>
  </si>
  <si>
    <t>HK / Kommunal-02</t>
  </si>
  <si>
    <t>Socialpædagogernes Landsforbund-09</t>
  </si>
  <si>
    <t>AMR APO Produktion og Kvalitet - 6882</t>
  </si>
  <si>
    <t>AMR BG Elmehus Vest - 6601</t>
  </si>
  <si>
    <t>AMR BG Elmehus Øst - 6602</t>
  </si>
  <si>
    <t>AMR BG Gården - 6603</t>
  </si>
  <si>
    <t>AMR BG Huset - 6604</t>
  </si>
  <si>
    <t>AMR BG PPT, Adm., Pedel og Fælleshusfag. - 6605</t>
  </si>
  <si>
    <t>AMR BG Trekanten - 6608</t>
  </si>
  <si>
    <t>AMR BG Værkstedet - 6609</t>
  </si>
  <si>
    <t>AMR BG Østerlund - 6610</t>
  </si>
  <si>
    <t>AMR BN Område 3 - 6643</t>
  </si>
  <si>
    <t>AMR EH Elsehus - 6661</t>
  </si>
  <si>
    <t>AMR HB Himmelev behandlingshjem - 6681</t>
  </si>
  <si>
    <t>AMR HOAKUT Akutafdelingen Holbæk - 5011</t>
  </si>
  <si>
    <t>AMR HOANÆS Anæstesi-OP-læger - 5016</t>
  </si>
  <si>
    <t>AMR HOANÆS Sterilcentralen - 5018</t>
  </si>
  <si>
    <t>AMR HOARMI Holbæk - 5026</t>
  </si>
  <si>
    <t>AMR HOARMI Nykøbing Falster - 5027</t>
  </si>
  <si>
    <t>AMR HOARMI Slagelse - 5028</t>
  </si>
  <si>
    <t>AMR HOBIOK Biokemisk Afd. Kalundborg - 5067</t>
  </si>
  <si>
    <t>AMR HOBIOK Klinisk Biokemi Holbæk - 5066</t>
  </si>
  <si>
    <t>AMR HOBIOK Sundhedscenter Odsherred - 5068</t>
  </si>
  <si>
    <t>AMR HODRIF Informationen - 5036</t>
  </si>
  <si>
    <t>AMR HODRIF Teknisk afsnit - 5037</t>
  </si>
  <si>
    <t>AMR HOFYER Fysio- og ergoterapi - 5041</t>
  </si>
  <si>
    <t>AMR HOGYOB Fertilitetsklinikken - 5046</t>
  </si>
  <si>
    <t>AMR HOGYOB Gynækologisk ambulatorium - 5047</t>
  </si>
  <si>
    <t>AMR HOGYOB Obst. afsnit incl. jdm.kons. - 5048</t>
  </si>
  <si>
    <t>AMR HOKIRU Afsnit 09-5 og 44-3 - 5056</t>
  </si>
  <si>
    <t>AMR HOKIRU Endoskopiafsnittet - 5058</t>
  </si>
  <si>
    <t>AMR HOKIRU Gastro. afsnit 12-5 - 5057</t>
  </si>
  <si>
    <t>AMR HOLSYGEHUS Holbæk Sygehus - 5010</t>
  </si>
  <si>
    <t>AMR HOMEDI Dialyseamb. B5 Holbæk - 5078</t>
  </si>
  <si>
    <t>AMR HOMEDI Dialysesatellit Slagelse - 5077</t>
  </si>
  <si>
    <t>AMR HOMEDI Fælles/lægesekr./diætister - 5079</t>
  </si>
  <si>
    <t>AMR HOMEDI Gastroent/IMA afsn. 03-5 - 5086</t>
  </si>
  <si>
    <t>AMR HOMEDI Geri/lunge afsn. 03-4 - 5081</t>
  </si>
  <si>
    <t>AMR HOMEDI Geriatrisk afsnit 03-3 - 5082</t>
  </si>
  <si>
    <t>AMR HOMEDI Kardiologisk 43-3 - 5083</t>
  </si>
  <si>
    <t>AMR HOMEDI Kardiologisk afs. 43-4 - 5076</t>
  </si>
  <si>
    <t>AMR HOMEDI Lungemed. afsn. 09-3 - 5084</t>
  </si>
  <si>
    <t>AMR HOMEDI Nef./endo. afsn. 04-4 - 5080</t>
  </si>
  <si>
    <t>AMR HOMEDI Nefro-/endokrinol. afsn. 04-5 - 5085</t>
  </si>
  <si>
    <t>AMR HOMEDI Reumatologisk amb. 15-2 - 5087</t>
  </si>
  <si>
    <t>AMR HOORTO Ortopædkirurgisk Afdeling - 5096</t>
  </si>
  <si>
    <t>AMR HOPÆDI Børneafdelingen - 5101</t>
  </si>
  <si>
    <t>AMR HOPÆDI Neonatal og børneamb. - 5102</t>
  </si>
  <si>
    <t>AMR HORADI Holbæk og Sundhedscenter Ods. - 5106</t>
  </si>
  <si>
    <t>AMR HORADI Sundhedscenter Kalundborg - 5107</t>
  </si>
  <si>
    <t>AMR HOSTAB Staben - 5111</t>
  </si>
  <si>
    <t>AMR KM Dragsminde - 6701</t>
  </si>
  <si>
    <t>AMR KM Højbo 1 - 6702</t>
  </si>
  <si>
    <t>AMR KM Højbo 2 - 6703</t>
  </si>
  <si>
    <t>AMR KM Højbo 3 - 6704</t>
  </si>
  <si>
    <t>AMR KM Højbo 4 - 6705</t>
  </si>
  <si>
    <t>AMR KM Højvang - 6710</t>
  </si>
  <si>
    <t>AMR KM Keldskovvej - 6715</t>
  </si>
  <si>
    <t>AMR KM Kofoedsvej 11 - 6714</t>
  </si>
  <si>
    <t>AMR KM Kofoedsvej 5 - 6716</t>
  </si>
  <si>
    <t>AMR KM Lindsgade 2 - 6713</t>
  </si>
  <si>
    <t>AMR KM Serviceafdelingen - 6717</t>
  </si>
  <si>
    <t>AMR KM Skovbo - 6706</t>
  </si>
  <si>
    <t>AMR KM Steffensmindevej - 6711</t>
  </si>
  <si>
    <t>AMR KM Syltholm - 6707</t>
  </si>
  <si>
    <t>AMR KM Teamledere, stab og adm. pers. - 6708</t>
  </si>
  <si>
    <t>AMR KM Udviklingscenter - 6709</t>
  </si>
  <si>
    <t>AMR KS Koncern Service - 6200</t>
  </si>
  <si>
    <t>AMR KSHK Have og Vej - 6301</t>
  </si>
  <si>
    <t>AMR KSHK Kantine nord - 6302</t>
  </si>
  <si>
    <t>AMR KSHK Kantine Syd - 6303</t>
  </si>
  <si>
    <t>AMR KSHK Køkken Holbæk - 6304</t>
  </si>
  <si>
    <t>AMR KSHK Køkken Slagelse - 6305</t>
  </si>
  <si>
    <t>AMR KSIS Holbæk - 6218</t>
  </si>
  <si>
    <t>AMR KSIS Område 1 Næstved - 6201</t>
  </si>
  <si>
    <t>AMR KSIS Område 2 Næstved - 6202</t>
  </si>
  <si>
    <t>AMR KSIS Område 3 Næstved - 6203</t>
  </si>
  <si>
    <t>AMR KSIS Område 4 Næstved - 6204</t>
  </si>
  <si>
    <t>AMR KSIS Område 5 Næstved - 6205</t>
  </si>
  <si>
    <t>AMR KSIS Portør/depot Nykøbing F. - 6215</t>
  </si>
  <si>
    <t>AMR KSIS Portør/rengøring Nykøbing F. - 6217</t>
  </si>
  <si>
    <t>AMR KSIS Psykiatrien Roskilde-Køge - 6221</t>
  </si>
  <si>
    <t>AMR KSIS Psykiatrien Slagelse - 6224</t>
  </si>
  <si>
    <t>AMR KSIS Psykiatrien Vordingborg - 6220</t>
  </si>
  <si>
    <t>AMR KSIS Rengøring Nykøbing F. - 6216</t>
  </si>
  <si>
    <t>AMR KSIS Ringsted - 6222</t>
  </si>
  <si>
    <t>AMR KSIS Roskilde - 6223</t>
  </si>
  <si>
    <t>AMR KSIS S1 Køge - 6206</t>
  </si>
  <si>
    <t>AMR KSIS S10 Køge - 6207</t>
  </si>
  <si>
    <t>AMR KSIS S12 Køge - 6208</t>
  </si>
  <si>
    <t>AMR KSIS S14 Køge - 6209</t>
  </si>
  <si>
    <t>AMR KSIS S16 Køge - 6210</t>
  </si>
  <si>
    <t>AMR KSIS S2-S3-S4 Køge - 6211</t>
  </si>
  <si>
    <t>AMR KSIS S5-S6 Køge - 6212</t>
  </si>
  <si>
    <t>AMR KSIS S7 Køge - 6213</t>
  </si>
  <si>
    <t>AMR KSIS S9 Køge - 6214</t>
  </si>
  <si>
    <t>AMR KSIS Slagelse - 6225</t>
  </si>
  <si>
    <t>AMR KSRH Administration - 6451</t>
  </si>
  <si>
    <t>AMR KSRH Service - 6452</t>
  </si>
  <si>
    <t>AMR KSVL Chauffør - 6401</t>
  </si>
  <si>
    <t>AMR KSVL LL Portør Holbæk - 6402</t>
  </si>
  <si>
    <t>AMR KSVL LL Portør og depot Slagelse - 6407</t>
  </si>
  <si>
    <t>AMR KSVL LL Post og depot Køge - 6403</t>
  </si>
  <si>
    <t>AMR KSVL LL Post og depot Roskilde - 6406</t>
  </si>
  <si>
    <t>AMR KSVL LL Ringsted - 6404</t>
  </si>
  <si>
    <t>AMR KSVL LL Roskilde - 6405</t>
  </si>
  <si>
    <t>AMR KSVL Vask Holbæk - 6408</t>
  </si>
  <si>
    <t>AMR KSVL Vask Kunder - 6409</t>
  </si>
  <si>
    <t>AMR KSVL Vask Nykøbing F. - 6410</t>
  </si>
  <si>
    <t>AMR KØAKUT Akutafdelingen Køge - 5306</t>
  </si>
  <si>
    <t>AMR KØANÆS Anæstesiafdeling - 5323</t>
  </si>
  <si>
    <t>AMR KØANÆS Intensiv - 5317</t>
  </si>
  <si>
    <t>AMR KØANÆS Læger - 5318</t>
  </si>
  <si>
    <t>AMR KØANÆS Operationsafsnit - 5319</t>
  </si>
  <si>
    <t>AMR KØANÆS Opvågningsafsnit - 5320</t>
  </si>
  <si>
    <t>AMR KØANÆS Smertecenter og lægesekre. - 5321</t>
  </si>
  <si>
    <t>AMR KØANÆS Sterilcentral - 5322</t>
  </si>
  <si>
    <t>AMR KØBIOK Klinisk Biokemisk afd. Køge - 5411</t>
  </si>
  <si>
    <t>AMR KØFYNU Klinisk Fys./Nuk.med. Holbæk - 5422</t>
  </si>
  <si>
    <t>AMR KØFYNU Klinisk Fys./Nuk.med. Køge - 5421</t>
  </si>
  <si>
    <t>AMR KØFYNU Klinisk Fys./Nuk.med. Næstved - 5423</t>
  </si>
  <si>
    <t>AMR KØMEDI M 1 Endokrinologi - 5431</t>
  </si>
  <si>
    <t>AMR KØMEDI M 2 Gastroenterologi - 5432</t>
  </si>
  <si>
    <t>AMR KØMEDI M 5 Kardiologi - 5433</t>
  </si>
  <si>
    <t>AMR KØMEDI M 6 Reumatologi/geriatri - 5434</t>
  </si>
  <si>
    <t>AMR KØORTO Ambulatorium - 5481</t>
  </si>
  <si>
    <t>AMR KØORTO Fælles - 5482</t>
  </si>
  <si>
    <t>AMR KØORTO H 1 - 5483</t>
  </si>
  <si>
    <t>AMR KØORTO H 3 - 5484</t>
  </si>
  <si>
    <t>AMR KØORTO Lægesekretærer - 5485</t>
  </si>
  <si>
    <t>AMR KØØNH Ambulatorium Køge - 5538</t>
  </si>
  <si>
    <t>AMR KØØNH Audioklinik Køge - 5531</t>
  </si>
  <si>
    <t>AMR KØØNH Audioklinik Nykøbing F. - 5532</t>
  </si>
  <si>
    <t>AMR KØØNH Audioklinik Slagelse - 5533</t>
  </si>
  <si>
    <t>AMR KØØNH Sekretariatet - 5530</t>
  </si>
  <si>
    <t>AMR KØØNH Sengeafsnit E 1 Køge - 5535</t>
  </si>
  <si>
    <t>AMR KØØNH TMK Køge og Næstved - 5536</t>
  </si>
  <si>
    <t>AMR MEDICO Holbæk og Slagelse - 5191</t>
  </si>
  <si>
    <t>AMR MEDICO Næstved og Nykøbing Falster - 5192</t>
  </si>
  <si>
    <t>AMR MEDICO Roskilde og Køge - 5193</t>
  </si>
  <si>
    <t>AMR NSRSYGEHUS Næstved Slagelse og Rings - 5700</t>
  </si>
  <si>
    <t>AMR NYADM Administration HR - 5271</t>
  </si>
  <si>
    <t>AMR NYADM Teknisk sekretariat - 5272</t>
  </si>
  <si>
    <t>AMR NYAKUT Akut 2 - 5202</t>
  </si>
  <si>
    <t>AMR NYAKUT Læger - sekretærer - 5204</t>
  </si>
  <si>
    <t>AMR NYAKUT Modt./obs.senge (Akut3) - 5203</t>
  </si>
  <si>
    <t>AMR NYAKUT Skadestue/traumer (Akut1) - 5201</t>
  </si>
  <si>
    <t>AMR NYANÆS Anæstesi 1 - 2. sal - 5211</t>
  </si>
  <si>
    <t>AMR NYANÆS Intensiv - 5215</t>
  </si>
  <si>
    <t>AMR NYANÆS Operation 1 - 2. sal - 5213</t>
  </si>
  <si>
    <t>AMR NYANÆS Sterilcentral - 5214</t>
  </si>
  <si>
    <t>AMR NYFSYGEHUS Nykøbing F. sygehus - 5200</t>
  </si>
  <si>
    <t>AMR NYFYER Fysio- ergoterapi - 5226</t>
  </si>
  <si>
    <t>AMR NYGERI Geriatri 2. sal læger og sekr - 5227</t>
  </si>
  <si>
    <t>AMR NYGERI Geriatri afs. A - 5228</t>
  </si>
  <si>
    <t>AMR NYGYOB Gynækologisk afsnit 20 - 5231</t>
  </si>
  <si>
    <t>AMR NYGYOB Sengeafsnit 220/fødegang - 5232</t>
  </si>
  <si>
    <t>AMR NYKIRU Fællesambulatoriet - 5246</t>
  </si>
  <si>
    <t>AMR NYKIRU Læger - 5248</t>
  </si>
  <si>
    <t>AMR NYKIRU Sekretærer - 5249</t>
  </si>
  <si>
    <t>AMR NYKIRU Sengeafsnit 320 - 5247</t>
  </si>
  <si>
    <t>AMR NYMEDI Ambulatorium - 5240</t>
  </si>
  <si>
    <t>AMR NYMEDI Læger og sekretærer - 5236</t>
  </si>
  <si>
    <t>AMR NYMEDI Sengeafsnit 100 - 5238</t>
  </si>
  <si>
    <t>AMR NYMEDI Sengeafsnit 130 - 5237</t>
  </si>
  <si>
    <t>AMR NYMEDI Sengeafsnit 200 - 5239</t>
  </si>
  <si>
    <t>AMR NYORTO Læger - 5258</t>
  </si>
  <si>
    <t>AMR NYORTO Sekretærer - 5259</t>
  </si>
  <si>
    <t>AMR NYORTO Sengeafsnit 300 - 5257</t>
  </si>
  <si>
    <t>AMR NYORTO Sengeafsnit 330 - 5256</t>
  </si>
  <si>
    <t>AMR NYPÆDI Pædriatri - 5221</t>
  </si>
  <si>
    <t>AMR NYRADI Radiologi Nykøbing Falster - 5266</t>
  </si>
  <si>
    <t>AMR NÆADMI NSR Administration - 5701</t>
  </si>
  <si>
    <t>AMR NÆANÆS Anæstesi - 5716</t>
  </si>
  <si>
    <t>AMR NÆANÆS Operation - 5719</t>
  </si>
  <si>
    <t>AMR NÆANÆS Opvågning - 5718</t>
  </si>
  <si>
    <t>AMR NÆANÆS Sammedagskirurgi - 5720</t>
  </si>
  <si>
    <t>AMR NÆANÆS Sterilcentralen - 5721</t>
  </si>
  <si>
    <t>AMR NÆBIOK Nykøbing F. 1 - 5776</t>
  </si>
  <si>
    <t>AMR NÆBIOK Nykøbing F. 2 - 5777</t>
  </si>
  <si>
    <t>AMR NÆBIOK Næstved 1 - 5778</t>
  </si>
  <si>
    <t>AMR NÆBIOK Næstved 2 - 5779</t>
  </si>
  <si>
    <t>AMR NÆBIOK Ringsted - 5782</t>
  </si>
  <si>
    <t>AMR NÆBIOK Slagelse 1 - 5780</t>
  </si>
  <si>
    <t>AMR NÆBIOK Slagelse 2 - 5781</t>
  </si>
  <si>
    <t>AMR NÆGRANTI Garantiklinikken - 5751</t>
  </si>
  <si>
    <t>AMR NÆGYOB Barselsafsnit - 5757</t>
  </si>
  <si>
    <t>AMR NÆGYOB Jordemodercenter - 5758</t>
  </si>
  <si>
    <t>AMR NÆGYOB Læger - 5760</t>
  </si>
  <si>
    <t>AMR NÆGYOB Lægesekretærer - 5761</t>
  </si>
  <si>
    <t>AMR NÆGYOB Sengeafsnit 9 - 5759</t>
  </si>
  <si>
    <t>AMR NÆIMMU Donor/Produktion Næstved - 5788</t>
  </si>
  <si>
    <t>AMR NÆIMMU Holbæk - 5786</t>
  </si>
  <si>
    <t>AMR NÆIMMU Laboratorie/Serologi Næstved - 5789</t>
  </si>
  <si>
    <t>AMR NÆIMMU Nykøbing F. - 5787</t>
  </si>
  <si>
    <t>AMR NÆIMMU Roskilde - 5790</t>
  </si>
  <si>
    <t>AMR NÆIMMU Slagelse - 5791</t>
  </si>
  <si>
    <t>AMR PSFÆ Psyk Info - 6104</t>
  </si>
  <si>
    <t>AMR PSFÆ Psykiatrihuset - 6101</t>
  </si>
  <si>
    <t>AMR PSFÆ Psykiatrisk Forskningsenhed - 6102</t>
  </si>
  <si>
    <t>AMR PSFÆ Psykiatrisk Visitationsklinik - 6103</t>
  </si>
  <si>
    <t>AMR PSRETS Kompetencecenter - 6081</t>
  </si>
  <si>
    <t>AMR PSRETS Kontorgang og Vagtlæger - 6082</t>
  </si>
  <si>
    <t>AMR PSRETS SL13 - 6084</t>
  </si>
  <si>
    <t>AMR PSRETS SL14 - 6085</t>
  </si>
  <si>
    <t>AMR PSRETS SL15 - 6086</t>
  </si>
  <si>
    <t>AMR PSRETS SL8 - 6087</t>
  </si>
  <si>
    <t>AMR PSTEKN Roskilde - 6092</t>
  </si>
  <si>
    <t>AMR PSTEKN Sik.hed og drift og recep. SL - 6091</t>
  </si>
  <si>
    <t>AMR PSTEKN Slagelse - 6093</t>
  </si>
  <si>
    <t>AMR PSTEKN Vordingborg - 6094</t>
  </si>
  <si>
    <t>AMR PSVEST Lægesekretærer - 6048</t>
  </si>
  <si>
    <t>AMR PSVEST Psykiatrisk akutmodtagelse - 6049</t>
  </si>
  <si>
    <t>AMR PSVEST Psykiatrisk klinik Holbæk - 6051</t>
  </si>
  <si>
    <t>AMR PSVEST Psykiatrisk klinik Slagelse - 6050</t>
  </si>
  <si>
    <t>AMR PSVEST SL2 - 6052</t>
  </si>
  <si>
    <t>AMR PSVEST SL3 - 6053</t>
  </si>
  <si>
    <t>AMR PSVEST SL4 - 6054</t>
  </si>
  <si>
    <t>AMR PSVEST SL5 - 6055</t>
  </si>
  <si>
    <t>AMR PSVEST Specialambulatoriet - 6056</t>
  </si>
  <si>
    <t>AMR PSVEST Stab - 6057</t>
  </si>
  <si>
    <t>AMR PSØST DP Greve - 6067</t>
  </si>
  <si>
    <t>AMR PSØST DP Køge - 6066</t>
  </si>
  <si>
    <t>AMR PSØST DP Roskilde - 6068</t>
  </si>
  <si>
    <t>AMR PSØST Kompetencecenter for deb psy. - 6070</t>
  </si>
  <si>
    <t>AMR PSØST Psykiatrisk akutmodtagelse - 6071</t>
  </si>
  <si>
    <t>AMR PSØST Psykiatrisk Klinik Køge - 6065</t>
  </si>
  <si>
    <t>AMR PSØST Psykiatrisk klinik Roskilde - 6069</t>
  </si>
  <si>
    <t>AMR PSØST Stab - 6072</t>
  </si>
  <si>
    <t>AMR PSØST Ø1 - 6073</t>
  </si>
  <si>
    <t>AMR PSØST Ø2 - 6074</t>
  </si>
  <si>
    <t>AMR PSØST Ø3 - 6075</t>
  </si>
  <si>
    <t>AMR PU Platangården Ungdomscenter - 6691</t>
  </si>
  <si>
    <t>AMR RH Socialafdelingen - 6761</t>
  </si>
  <si>
    <t>AMR RHIT Koncern IT - Ringsted - 6807</t>
  </si>
  <si>
    <t>AMR RHIT Koncern IT - Sorø - 6806</t>
  </si>
  <si>
    <t>AMR RHKHR Koncern HR - Næstved - 6802</t>
  </si>
  <si>
    <t>AMR RHKHR Koncern HR - Sorø - 6801</t>
  </si>
  <si>
    <t>AMR RHKU Kvalitet og Udvikling - 6816</t>
  </si>
  <si>
    <t>AMR RHKØK Koncern Økonomii - Roskilde - 6812</t>
  </si>
  <si>
    <t>AMR RHKØK Koncern Økonomii - Sorø - 6811</t>
  </si>
  <si>
    <t>AMR RHLED Ledelsessekretariatet - 6821</t>
  </si>
  <si>
    <t>AMR RHRU Regional udvikling - 6861</t>
  </si>
  <si>
    <t>AMR ROANÆS Anæstesi - 5331</t>
  </si>
  <si>
    <t>AMR ROANÆS Anæstesiafdeling - 5332</t>
  </si>
  <si>
    <t>AMR ROANÆS COP - 5333</t>
  </si>
  <si>
    <t>AMR ROANÆS Intensiv afsnit I 12 - 5334</t>
  </si>
  <si>
    <t>AMR ROANÆS Læger - 5335</t>
  </si>
  <si>
    <t>AMR ROANÆS Sterilcentral - 5336</t>
  </si>
  <si>
    <t>AMR ROBIOK Klinisk Biokemisk afd. Rosk. - 5416</t>
  </si>
  <si>
    <t>AMR RODERM Dermatologisk afdeling - 5346</t>
  </si>
  <si>
    <t>AMR RODRIF Informationer Roskilde-Køge - 5351</t>
  </si>
  <si>
    <t>AMR RODRIF Teknik Køge - 5353</t>
  </si>
  <si>
    <t>AMR RODRIF Teknik Roskilde - 5352</t>
  </si>
  <si>
    <t>AMR ROGERI Dagafsnit Roskilde - 5361</t>
  </si>
  <si>
    <t>AMR ROGERI Sengeafsnit L 1 Køge - 5362</t>
  </si>
  <si>
    <t>AMR ROGYOB Dagkirurgisk - 5366</t>
  </si>
  <si>
    <t>AMR ROGYOB Gynækologi G76 - 5367</t>
  </si>
  <si>
    <t>AMR ROGYOB Læger - 5369</t>
  </si>
  <si>
    <t>AMR ROGYOB Lægesekretærer - 5370</t>
  </si>
  <si>
    <t>AMR ROGYOB Svanger/barsel G73 - 5368</t>
  </si>
  <si>
    <t>AMR ROHÆMA Alle - Koordinerende arb.mil. - 5376</t>
  </si>
  <si>
    <t>AMR ROHÆMA Sekretariat - 5380</t>
  </si>
  <si>
    <t>AMR ROHÆMA Sengeafs/amb. LY - 5378</t>
  </si>
  <si>
    <t>AMR ROHÆMA Sengeafs/amb. MY - 5377</t>
  </si>
  <si>
    <t>AMR ROKARD Ambulatorium - 5386</t>
  </si>
  <si>
    <t>AMR ROKARD Laboratorium - 5389</t>
  </si>
  <si>
    <t>AMR ROKARD Læger - 5390</t>
  </si>
  <si>
    <t>AMR ROKARD Sekretærer - 5391</t>
  </si>
  <si>
    <t>AMR ROKARD Sengeafsnit B71 - 5387</t>
  </si>
  <si>
    <t>AMR ROKARD Sengeafsnit B75 - 5388</t>
  </si>
  <si>
    <t>AMR ROKIRU A 13 Roskilde - 5404</t>
  </si>
  <si>
    <t>AMR ROKIRU A 33 Roskilde - 5403</t>
  </si>
  <si>
    <t>AMR ROKIRU Endoskopiafsnit Køge - 5398</t>
  </si>
  <si>
    <t>AMR ROKIRU Læger - 5400</t>
  </si>
  <si>
    <t>AMR ROKIRU SDK Køge - 5399</t>
  </si>
  <si>
    <t>AMR ROKIRU Sekretærer - 5402</t>
  </si>
  <si>
    <t>AMR ROKIRU Sengeafsnit A 1 Køge - 5396</t>
  </si>
  <si>
    <t>AMR ROKIRU Sengeafsnit A 2 Køge - 5397</t>
  </si>
  <si>
    <t>AMR ROMEDI Akutmodtagelsen - 5441</t>
  </si>
  <si>
    <t>AMR ROMEDI Ambulatorium - 5447</t>
  </si>
  <si>
    <t>AMR ROMEDI CAPD/Nefrolog amb. - 5444</t>
  </si>
  <si>
    <t>AMR ROMEDI Dialysen - 5451</t>
  </si>
  <si>
    <t>AMR ROMEDI Dialysen Nyk. F. - 5446</t>
  </si>
  <si>
    <t>AMR ROMEDI Diætister - 5450</t>
  </si>
  <si>
    <t>AMR ROMEDI Læger - 5449</t>
  </si>
  <si>
    <t>AMR ROMEDI Sekretærer - 5448</t>
  </si>
  <si>
    <t>AMR ROMEDI Sengeafsnit B 72 - 5442</t>
  </si>
  <si>
    <t>AMR ROMEDI Sengeafsnit B 92 - 5443</t>
  </si>
  <si>
    <t>AMR RONEUR Ambulatorium - 5455</t>
  </si>
  <si>
    <t>AMR RONEUR Sengeafsnit N 61 - 5456</t>
  </si>
  <si>
    <t>AMR RONEUR Sengeafsnit N 80 - 5457</t>
  </si>
  <si>
    <t>AMR ROONKO Amb. og KFE plejeper. Næstved - 5464</t>
  </si>
  <si>
    <t>AMR ROONKO Amb. og KFE sekretær. Næstved - 5463</t>
  </si>
  <si>
    <t>AMR ROONKO Palliativt team Nykøbing F. - 5465</t>
  </si>
  <si>
    <t>AMR ROONKO Palliativt team og O 81 Rosk. - 5466</t>
  </si>
  <si>
    <t>AMR ROONKO Plejep. Amb. og KFE Roskilde - 5467</t>
  </si>
  <si>
    <t>AMR ROONKO Plejep. O 81 Roskilde - 5468</t>
  </si>
  <si>
    <t>AMR ROONKO Radiofysikfunktion Næstved - 5469</t>
  </si>
  <si>
    <t>AMR ROONKO Sekretærer Roskilde - 5462</t>
  </si>
  <si>
    <t>AMR ROONKO Sengeafsnit 12 Næstved - 5470</t>
  </si>
  <si>
    <t>AMR ROONKO Strålefunk. lægesek. beh. NÆ - 5471</t>
  </si>
  <si>
    <t>AMR ROPATO Næstved - 5492</t>
  </si>
  <si>
    <t>AMR ROPATO Roskilde - 5491</t>
  </si>
  <si>
    <t>AMR ROPATO Slagelse - 5493</t>
  </si>
  <si>
    <t>AMR ROPLBR Brystkirurgisk Afd. Ringsted - 5496</t>
  </si>
  <si>
    <t>AMR ROPLBR Plastikkirurgisk Afd. Rosk. - 5497</t>
  </si>
  <si>
    <t>AMR ROPÆDI Ambulatorium - 5501</t>
  </si>
  <si>
    <t>AMR ROPÆDI Neonatalafsnit C 74 - 5504</t>
  </si>
  <si>
    <t>AMR ROPÆDI Sengeafsnit C 10 - 5502</t>
  </si>
  <si>
    <t>AMR ROPÆDI Sengeafsnit C 30 - 5503</t>
  </si>
  <si>
    <t>AMR ROREUM Reumatologisk afd. Køge - 5512</t>
  </si>
  <si>
    <t>AMR ROREUM Reumatologisk afd. Roskilde - 5511</t>
  </si>
  <si>
    <t>AMR ROSTAB Stab Roskilde-Køge - 5301</t>
  </si>
  <si>
    <t>AMR ROUROL Ambulatorium - 5515</t>
  </si>
  <si>
    <t>AMR ROUROL Ambulatorium Næstved - 5517</t>
  </si>
  <si>
    <t>AMR ROUROL Sengeafsnit 6 Næstved - 5521</t>
  </si>
  <si>
    <t>AMR ROUROL Sengeafsnit D 11 Roskilde - 5518</t>
  </si>
  <si>
    <t>AMR ROUROL Urologisk Afd. Lægesekretærer - 5520</t>
  </si>
  <si>
    <t>AMR ROUROL Urologisk Afdeling Læger - 5519</t>
  </si>
  <si>
    <t>AMR ROØJEN Øjenafdelingen Næstved - 5527</t>
  </si>
  <si>
    <t>AMR ROØJEN Øjenafdelingen Roskilde - 5526</t>
  </si>
  <si>
    <t>AMR SF Stevnsfortet - 6741</t>
  </si>
  <si>
    <t>AMR SK Skelbakken - 6631</t>
  </si>
  <si>
    <t>AMR SLAKUT Akutafdelingen 1. sal - 5707</t>
  </si>
  <si>
    <t>AMR SLAKUT Akutafdelingen Lægesekretærer - 5709</t>
  </si>
  <si>
    <t>AMR SLAKUT Akutafdelingen stuen - 5706</t>
  </si>
  <si>
    <t>AMR SLANÆS Anæstesi og Læger - 5726</t>
  </si>
  <si>
    <t>AMR SLANÆS Intermediært afsnit - 5728</t>
  </si>
  <si>
    <t>AMR SLANÆS Operation - 5729</t>
  </si>
  <si>
    <t>AMR SLBIOK Slagelse - 5783</t>
  </si>
  <si>
    <t>AMR SLBYGN Byggeafdelingen Næstved - 5737</t>
  </si>
  <si>
    <t>AMR SLBYGN Byggeafdelingen Ringsted - 5738</t>
  </si>
  <si>
    <t>AMR SLBYGN Byggeafdelingen Slagelse - 5736</t>
  </si>
  <si>
    <t>AMR SLMAKA Ambulant Karkirurgi - 5768</t>
  </si>
  <si>
    <t>AMR SLMAKA Ambulant Mave-tarm kirurgi - 5766</t>
  </si>
  <si>
    <t>AMR SLMAKA Lægesekretærer - 5769</t>
  </si>
  <si>
    <t>AMR SLMAKA Sengeafdeling Mave-tarm kir. - 5767</t>
  </si>
  <si>
    <t>AMR SLMEDI1 Afd. 13, Diabetes NÆ - 5809</t>
  </si>
  <si>
    <t>AMR SLMEDI1 Afsnit for gigtsygdomme SL - 5806</t>
  </si>
  <si>
    <t>AMR SLMEDI1 Afsnit for lungesygdomme NÆ - 5803</t>
  </si>
  <si>
    <t>AMR SLMEDI1 Afsnit for mave-tarm syge SL - 5805</t>
  </si>
  <si>
    <t>AMR SLMEDI1 Det Gule Hus NÆ - 5810</t>
  </si>
  <si>
    <t>AMR SLMEDI1 Læger Slagelse - 5807</t>
  </si>
  <si>
    <t>AMR SLMEDI2 Afsnit for hjertesygdomme SL - 5818</t>
  </si>
  <si>
    <t>AMR SLMEDI2 Amb. for hormonsygdomme SL - 5817</t>
  </si>
  <si>
    <t>AMR SLMEDI2 Lægesekretærer - 5820</t>
  </si>
  <si>
    <t>AMR SLMEDI2 Medicinsk ambulatorium NÆ - 5819</t>
  </si>
  <si>
    <t>AMR SLMEDI3 Center for Neurorehab. NÆ - 5826</t>
  </si>
  <si>
    <t>AMR SLMEDI3 G2 Slagelse - 5828</t>
  </si>
  <si>
    <t>AMR SLMIKR Nykøbing F. - 5797</t>
  </si>
  <si>
    <t>AMR SLMIKR Slagelse - 5796</t>
  </si>
  <si>
    <t>AMR SLORTO 8. etage Næstved - 5842</t>
  </si>
  <si>
    <t>AMR SLORTO Ambulatorie og Lægegang - 5843</t>
  </si>
  <si>
    <t>AMR SLORTO Sengeafsnit Slagelse - 5844</t>
  </si>
  <si>
    <t>AMR Socialområdet - 6760</t>
  </si>
  <si>
    <t>AMR SR Administration og Service - 6751</t>
  </si>
  <si>
    <t>AMR SR Boområdet - 6752</t>
  </si>
  <si>
    <t>AMR SR Rådgivning - kurser og materialer - 6753</t>
  </si>
  <si>
    <t>AMR SR Skoleområdet - 6754</t>
  </si>
  <si>
    <t>AMR SR Synscenter Refsnæs - 6750</t>
  </si>
  <si>
    <t>AMR SUH Sjællands Universitetshospital - 5300</t>
  </si>
  <si>
    <t>APKVAL - Apo-Kvalitet</t>
  </si>
  <si>
    <t>KSHK - KS Have/Vej og Køkken - Niv.2</t>
  </si>
  <si>
    <t>RHPR - Primær Sundhed</t>
  </si>
  <si>
    <t>HOMIKRHYSL - Klinisk Mikrobiologi - Hygiejne - Holbæk</t>
  </si>
  <si>
    <t>APKVALIT - Apo-Kvalitet-IT</t>
  </si>
  <si>
    <t>RHPRFEJØ - Lægebolig på Fejø</t>
  </si>
  <si>
    <t>HOAKUTLÆSE - Lægesekretær - Akut - Holbæk</t>
  </si>
  <si>
    <t>APKVALQARO - Apo-Kvalitet-QA-Roskilde</t>
  </si>
  <si>
    <t>RHPRRH - Primær Sundhed - Regionshuset</t>
  </si>
  <si>
    <t>KØMIKRHYSL - Klinisk Mikrobiologi - Hygiejne - Køge</t>
  </si>
  <si>
    <t>BGELMEVEST - Elmehus Vest</t>
  </si>
  <si>
    <t>APKVALQC - Apo-Kvalitet-QC</t>
  </si>
  <si>
    <t>PHCBEFORVI - PHC - Befordringsvisitation</t>
  </si>
  <si>
    <t>RHPRTANDLE - Tandklinikken Ledelse</t>
  </si>
  <si>
    <t>RHLEDPRESS - Presse</t>
  </si>
  <si>
    <t>BGFÆLL - Bakkegården fælles</t>
  </si>
  <si>
    <t>APKVALQCRO - Apo-Kvalitet-QC-Roskilde</t>
  </si>
  <si>
    <t>RHPRTANDRT - Tand RT</t>
  </si>
  <si>
    <t>RHLEDRÅDIR - Råds- og Direktionssekretariat</t>
  </si>
  <si>
    <t>MEGENEASL - Medicoteknik - Generel - Slagelse</t>
  </si>
  <si>
    <t>APLKF - Apo-LKF-Logistik og Klinisk farmaci</t>
  </si>
  <si>
    <t>RHPRTANDSP - Tand - Special</t>
  </si>
  <si>
    <t>APLKFFANOR - Apo-LKF-Farmaci-Nord-Roskilde</t>
  </si>
  <si>
    <t>PHCOPERTJE - PHC - Operativ tjeneste</t>
  </si>
  <si>
    <t>RHPRØVRIGE - Primær Sundhed - Øvrige</t>
  </si>
  <si>
    <t>HOANÆSFÆSM - Fæll-Smerteklinik - Anæstesi - Holbæk</t>
  </si>
  <si>
    <t>BGPROJ - Bakkegården projektafdeling</t>
  </si>
  <si>
    <t>APLKFFASY - Apo-LKF-Farmaci-SYD</t>
  </si>
  <si>
    <t>RHKUPATIEN - Patientvejledningen</t>
  </si>
  <si>
    <t>APLKFFASYN - Apo-LKF-Farmaci-SYD-Næstved</t>
  </si>
  <si>
    <t>APLKFFASYS - Apo-LKF-Farmaci-SYD-Slagelse</t>
  </si>
  <si>
    <t>HOANÆSLÆSS - Lægesekr.-Smertekl. - Anæstesi - Holbæk</t>
  </si>
  <si>
    <t>APLKFLONÆ - Apo-LKF-Log-Næstved</t>
  </si>
  <si>
    <t>APLKFLORO - Apo-LKF-Log-Roskilde</t>
  </si>
  <si>
    <t>BGVÆRKSTED - Værkstedet</t>
  </si>
  <si>
    <t>APLKFMLNY - Apo-LKF-MS/Log-Nyk. F.</t>
  </si>
  <si>
    <t>APLKFMSHO - Apo-LKF-MS-Holbæk</t>
  </si>
  <si>
    <t>HOARMI - Arbejdsmedicinsk Afdeling - Holbæk</t>
  </si>
  <si>
    <t>APLKFMSKØ - Apo-LKF-MS-Køge</t>
  </si>
  <si>
    <t>HOARMIARMI - Arbejdsmedicin - Holbæk</t>
  </si>
  <si>
    <t>APLKFMSNÆ - Apo-LKF-MS-Næstved</t>
  </si>
  <si>
    <t>APLKFMSRO - Apo-LKF-MS-Roskilde</t>
  </si>
  <si>
    <t>APLKFMSSL - Apo-LKF-MS-Slagelse</t>
  </si>
  <si>
    <t>HOARMILÆSE - Lægesekr. - Arbejdsmedicin - Holbæk</t>
  </si>
  <si>
    <t>APOTEKER - Apo-Sygehusapoteket</t>
  </si>
  <si>
    <t>HOARMILÆSS - Lægesekr.Soc. - Arbejdsmedicin - Holbæk</t>
  </si>
  <si>
    <t>APPROD - Apo-Produktion</t>
  </si>
  <si>
    <t>HOARMISOAR - Social- og Arbejdsmed. Enhed - Holb.</t>
  </si>
  <si>
    <t>BNBOENSKOV - BN-Skovgården</t>
  </si>
  <si>
    <t>APPRODEXTE - Apo-Produktion-Extemporær</t>
  </si>
  <si>
    <t>NÆANÆSLÆGE - Læger - Anæstesi - Næstved</t>
  </si>
  <si>
    <t>APPRODLAGE - Apo-Produktion-Lager</t>
  </si>
  <si>
    <t>NÆANÆSLÆSE - Lægesekretærer - Anæstesi - Næstved</t>
  </si>
  <si>
    <t>APPRODLARO - Apo-Produktion-Lager-Roskilde</t>
  </si>
  <si>
    <t>NYFYERFYSI - Fysioterapi - Fysio-ergoterapi - Nyk. F.</t>
  </si>
  <si>
    <t>APSEKR - Apo-Ledelsessekretariat</t>
  </si>
  <si>
    <t>PSBUROFÆLL - Psyk - BU - Fælles</t>
  </si>
  <si>
    <t>PSBUROPSYK - Psyk - BU - Klinik for psykoterapi</t>
  </si>
  <si>
    <t>KØGENEUSK - USK</t>
  </si>
  <si>
    <t>NYGYOBVOLD - Center f. voldtægtsofre-Gyn/Obs.-Nyk. F.</t>
  </si>
  <si>
    <t>KØGERIL1 - Sengeafsnit L 1 - Medicin - Køge</t>
  </si>
  <si>
    <t>KØKARDFÆLL - Fælles - Kardiologisk - Køge</t>
  </si>
  <si>
    <t>KØKARDLÆSE - Lægesekretær - Kardiologisk - Køge</t>
  </si>
  <si>
    <t>NYKIRUAMBU - Fællesambulatoriet - Kirurgi - Nyk. F.</t>
  </si>
  <si>
    <t>NÆBIOKKVUD - Kl. Biokemi Kvalitet Uddannelse Næst.</t>
  </si>
  <si>
    <t>EHSK - Elsehus og Skelbakken</t>
  </si>
  <si>
    <t>HOGENESEKR - Chefsekretærer - Generel - Holbæk</t>
  </si>
  <si>
    <t>NÆGARALÆSE - Garantiklinikken - Lægesekretærer Næst.</t>
  </si>
  <si>
    <t>KØMEDIM5 - Sengeafsnit M5 - Kardiologisk - Køge</t>
  </si>
  <si>
    <t>NÆGYOBGAMB - Amb. f. Gravide-Gynækolo. og Obst.-Næst.</t>
  </si>
  <si>
    <t>GFPRAKELEV - Praktikanter-Elever</t>
  </si>
  <si>
    <t>NÆGYOBLÆGE - Læger - Gynækol/Obstetrik - Næst.</t>
  </si>
  <si>
    <t>GFPÆDAPERS - Pædagogisk personale</t>
  </si>
  <si>
    <t>NÆGYOBLÆSE - Lægesekretær - Gynækol/Obstetrik - Næst.</t>
  </si>
  <si>
    <t>GFØVRIGT - Øvrigt personale</t>
  </si>
  <si>
    <t>NÆIMMUDOPR - Klinisk immu - Donor/Produktion - Næst.</t>
  </si>
  <si>
    <t>NÆIMMUFÆLL - Fælles - Klinisk Immunologi - Næstved</t>
  </si>
  <si>
    <t>NÆINTR - Intro reservelæger - Næst.-Slag.</t>
  </si>
  <si>
    <t>KØREUMFÆLL - Fælles - Reumatologi - Køge</t>
  </si>
  <si>
    <t>NÆMEDI1LUN - Afsnit for lungesygdomme Medicin 1 Næst.</t>
  </si>
  <si>
    <t>NÆMEDI1LÆG - Læger - Medicin 1 - Næstved</t>
  </si>
  <si>
    <t>NÆMEDI1LÆS - Lægesekretærer Medicin 1 - Næstved</t>
  </si>
  <si>
    <t>KØSTABJOUR - Journalarkiv - Generel - Køge</t>
  </si>
  <si>
    <t>HOMEDI09-3 - Lungemed.afsn 09-3 - Medicin - Holbæk</t>
  </si>
  <si>
    <t>HOMEDI43-4 - Kardiologisk afs 43-4 - Medicin - Holbæk</t>
  </si>
  <si>
    <t>NÆPRA1 - Praksislæger fase 1 - Næst.-Slag.</t>
  </si>
  <si>
    <t>PSSYMADP - Psyk - SY - DP Maribo</t>
  </si>
  <si>
    <t>NÆPÆDI - Børne- og Ungeafdelingen Næstved</t>
  </si>
  <si>
    <t>KØØNHTAMB - Ambulatori. - Tand-Mund-Kæbekir. - Køge</t>
  </si>
  <si>
    <t>NÆPÆDI17 - Sengeafsnit 17 Børne- og Ungeafd. Næst.</t>
  </si>
  <si>
    <t>NÆPÆDIAMBU - Ambulatorium Børne- og Ungeafd. Næstved</t>
  </si>
  <si>
    <t>PSSYNYDP - Psyk - SY - DP Nykøbing F.</t>
  </si>
  <si>
    <t>NÆPÆDILÆGE - Læger Børne- og Ungeafdelingen Næstved</t>
  </si>
  <si>
    <t>NÆPÆDILÆSE - Lægesekretærer Børne- og Ungeafd. Næst.</t>
  </si>
  <si>
    <t>HOMEDIFÆLE - Fæll-LEAN - Medicin - Holbæk</t>
  </si>
  <si>
    <t>NÆPÆDINEON - Neonatalafsnit Børne- og Ungeafd. Næst.</t>
  </si>
  <si>
    <t>PSSYNÆDP - Psyk - SY - DP Næstved</t>
  </si>
  <si>
    <t>NYONKOPARO - Palliativ team - Onkologi - Nykøbing F.</t>
  </si>
  <si>
    <t>PSSYNÆLÆSD - Psyk - SY - Lægesekr. - DP Næstved</t>
  </si>
  <si>
    <t>NÆRADILÆGE - Læger - Radiologi - Næstved</t>
  </si>
  <si>
    <t>NÆRADILÆSE - Lægesekretærer - Radiologi - Næstved</t>
  </si>
  <si>
    <t>PSSYVO3640 - Psyk - SY - Afsnit S3 - 36+40 - Vord.</t>
  </si>
  <si>
    <t>NÆFYNUFÆKØ - Fælles - Klinisk Fysiologi - Næstved</t>
  </si>
  <si>
    <t>HOMEDIGAST - Gastroent. afsn 04-4 - Medicin - Holbæk</t>
  </si>
  <si>
    <t>NÆONKO12RO - Sengeafsnit 12 - Onkologi - Næstved</t>
  </si>
  <si>
    <t>PSSYVOCEN - Psyk - SY - Centerterap. - Centerterapi</t>
  </si>
  <si>
    <t>NÆONKOAMRO - Ambulatorium - Onkologi - Næstved</t>
  </si>
  <si>
    <t>PSSYVOCENF - Psyk - SY - Centerterapien - Fys-Ergo</t>
  </si>
  <si>
    <t>NÆONKOFÆRO - Fælles - Onkologi - Næstved</t>
  </si>
  <si>
    <t>PSSYVOCENL - Psyk - SY - Centerterapien - Vordingborg</t>
  </si>
  <si>
    <t>KMSIKRSATU - KM-Saturn</t>
  </si>
  <si>
    <t>RIBYGNTEKN - Teknisk afsnit - Ringsted</t>
  </si>
  <si>
    <t>NÆONKOLFRO - Afs lindrende indsats fælles - Onk-Næst.</t>
  </si>
  <si>
    <t>KSRHKAN - KS Regionshus kantine</t>
  </si>
  <si>
    <t>RIRADILÆGE - Læger - Radiologi - Ringsted</t>
  </si>
  <si>
    <t>NÆONKOLIRO - Afsnit for lindrende indsats - Onk-Næst.</t>
  </si>
  <si>
    <t>HOMEDINEFR - Nefrologisk afsnit - Medicin - Holbæk</t>
  </si>
  <si>
    <t>RIRADILÆSE - Lægesekretærer - Radiologi - Ringsted</t>
  </si>
  <si>
    <t>NÆONKOLÆRO - Lægesekretærer - Onkologi - Næstved</t>
  </si>
  <si>
    <t>PSSYVOLÆS2 - Psyk - SY - Lægesekr. - Afsnit S2 - Vord</t>
  </si>
  <si>
    <t>KSRHREN - KS Regionshus Rengøring</t>
  </si>
  <si>
    <t>NÆONKORARO - Radiofysikfunktion - Onkologi - Næstved</t>
  </si>
  <si>
    <t>PSSYVOLÆS3 - Psyk - SY - Lægesekr. - Afsnit S3 - Vord</t>
  </si>
  <si>
    <t>KSRHSER - KS Regionshus Service</t>
  </si>
  <si>
    <t>NÆONKOSTRO - Strålefunktion - Onkologi - Næstved</t>
  </si>
  <si>
    <t>PSSYVOLÆS4 - Psyk - SY - Lægesekr. - Afsnit S4 - Vord</t>
  </si>
  <si>
    <t>KSRHUD - KS Udvikling - Sorø</t>
  </si>
  <si>
    <t>PSSYVOLÆS6 - Psyk - SY - Lægesekr. - Afsnit S6 - Vord</t>
  </si>
  <si>
    <t>ROMIKRHYSL - Klinisk Mikrobiologi - Hygiejne - Rosk.</t>
  </si>
  <si>
    <t>PSSYVOLÆSD - Psyk - SY - Lægesekr. - DP Vordingborg</t>
  </si>
  <si>
    <t>PSSYVOLÆSL - Psyk - SY - Lægesekretærer - Ledelse</t>
  </si>
  <si>
    <t>NÆREUMFYRO - Fysio-/ergoterapi - Reumatologi - Næst.</t>
  </si>
  <si>
    <t>PSSYVOLÆSP - Psyk - SY - Lægesekr. - PAM - Vord.</t>
  </si>
  <si>
    <t>NÆUROLAMRO - Ambulatorium - Urologi - Næstved</t>
  </si>
  <si>
    <t>NÆUROLFÆRO - Fælles - Urologi - Næstved</t>
  </si>
  <si>
    <t>PUDØGN - Døgnafd. og eksterne døgnafd.</t>
  </si>
  <si>
    <t>NÆUROLLÆRO - Lægesekretærer - Urologi - Næstved</t>
  </si>
  <si>
    <t>PSSYVOSTAB - Psyk - SY - Stab - Vordingborg</t>
  </si>
  <si>
    <t>PUDØGNDØGN - Døgnafdelinger</t>
  </si>
  <si>
    <t>SLAKUTLÆGE - Læger - Akutafdelingen - Slagelse</t>
  </si>
  <si>
    <t>NÆØJENFÆRO - Fælles - Øjenafdeling - Næstved</t>
  </si>
  <si>
    <t>PUDØGNGLEN - Eksterne døgnafdeling Glentevej</t>
  </si>
  <si>
    <t>SLAKUTLÆSE - Lægesekretærer - Akutafdelingen - Slag.</t>
  </si>
  <si>
    <t>NÆØJENLÆRO - Lægesekretær - Øjenafdeling - Næstved</t>
  </si>
  <si>
    <t>PUDØGNHOSK - Ekstern Team Hoskiærsvej</t>
  </si>
  <si>
    <t>NÆØJENOPRO - Operationsafsn.- Øjenafdeling - Næstved</t>
  </si>
  <si>
    <t>SLANÆSLÆGE - Læger - Anæstesi - Slagelse</t>
  </si>
  <si>
    <t>PSVEHODP - Psyk. Holbæk - Distriktspsykiatrien</t>
  </si>
  <si>
    <t>PUSTABADMI - Administration</t>
  </si>
  <si>
    <t>SLANÆSLÆSE - Lægesekretærer - Anæstesi - Slagelse</t>
  </si>
  <si>
    <t>PSVEHONOLE - Afsnitsledelse Distrikt Nord</t>
  </si>
  <si>
    <t>SLANÆSOPPA - Operation - Anæstesi - Slagelse</t>
  </si>
  <si>
    <t>PSVEKADP - Psyk. Kalundborg - Distriktspsykiatrien</t>
  </si>
  <si>
    <t>PSVENSDP - Psyk. Nyk. Sj. - Distriktspsykiatrien</t>
  </si>
  <si>
    <t>SFSKOLE - SF Intern skole</t>
  </si>
  <si>
    <t>SLBIOKKVUD - Kl. Biokemi Kvalitet Uddannelse Slag.</t>
  </si>
  <si>
    <t>PSVESL2 - Psyk. Slag. - Voksenpsyk. afsnit SL2</t>
  </si>
  <si>
    <t>PSVESL3 - Psyk. Slag. - Voksenpsyk. afsnit SL3</t>
  </si>
  <si>
    <t>SFSYD - Afdeling Syd</t>
  </si>
  <si>
    <t>SFVIKAR - Vikarer - Stevnsfortet</t>
  </si>
  <si>
    <t>SLFYER - Fysio- og ergoterapi NSR sygehuse</t>
  </si>
  <si>
    <t>PSVESLAKUT - Psyk. Slag. - Psykiatrisk akutmodtagelse</t>
  </si>
  <si>
    <t>PSVESLAMBU - Psyk. Slag. - Specialambulatorium</t>
  </si>
  <si>
    <t>PSVESLDP - Psyk. Slag. - Distriktspsykiatrien</t>
  </si>
  <si>
    <t>MEGENEAHO - Medicoteknik - Generel - Holbæk</t>
  </si>
  <si>
    <t>PSVESLFORS - Forskningsenhed</t>
  </si>
  <si>
    <t>SLMAKA - Mave-tarm Karkirurgi - Slagelse</t>
  </si>
  <si>
    <t>NYARMIHO - Arbejdsmedicin - Nykøbing F.</t>
  </si>
  <si>
    <t>SLMAKAKAMB - Ambulant - Karkirurgi - Slagelse</t>
  </si>
  <si>
    <t>SKUNGE - Ungehuset</t>
  </si>
  <si>
    <t>SLMAKAKLÆG - Læger - Karkirurgi - Slagelse</t>
  </si>
  <si>
    <t>SLARMIHO - Arbejdsmedicin - Slagelse</t>
  </si>
  <si>
    <t>SLMAKALÆSE - Lægesekretærer - Mave-tarm - Slagelse</t>
  </si>
  <si>
    <t>PSVESLSTAB - Stab</t>
  </si>
  <si>
    <t>SLMAKAMAMB - Ambulant - Mave-tarm kirurgi - Slag.</t>
  </si>
  <si>
    <t>SLMAKAMLÆG - Læger - Mave-tarm - Slagelse</t>
  </si>
  <si>
    <t>PSVESODP - Psykiatrien Sorø - Distriktspsykiatrien</t>
  </si>
  <si>
    <t>SLMAKASENG - Sengeafdeling - Mave-tarm kirurgi-Slag.</t>
  </si>
  <si>
    <t>SLMEDI1 - Medicin 1 - Slagelse</t>
  </si>
  <si>
    <t>PSØSGRDP - Psyk - ØS - DP Greve-Køge - DP Greve</t>
  </si>
  <si>
    <t>SLMEDI1+3 - Medicin 1 &amp; 3 - Slagelse</t>
  </si>
  <si>
    <t>PSØSKØDP - Psyk - ØS - DP Gr-Kø - DP Køge</t>
  </si>
  <si>
    <t>SLMEDI1GIG - Amb for gigt sygdomme mv Medicin 1 Slag.</t>
  </si>
  <si>
    <t>PSØSKØPSYK - Psyk - ØS - Psyk. Klinik Køge</t>
  </si>
  <si>
    <t>SLMEDI1LUN - Afsnit for lungesygdomme Medicin 1 Slag.</t>
  </si>
  <si>
    <t>PSØSROAKUN - Psyk - ØS - PAM - Nattris. - Rosk.</t>
  </si>
  <si>
    <t>PSØSROAKUT - Psyk - ØS - Psyk. Akut Modtagel. - Rosk.</t>
  </si>
  <si>
    <t>KSØK - KS Økonomi - Sorø Niv. 2</t>
  </si>
  <si>
    <t>SLMEDI1LÆS - Lægesekretærer Medicin 1 Slagelse</t>
  </si>
  <si>
    <t>PSØSRODP - Psyk - ØS - DP Roskilde</t>
  </si>
  <si>
    <t>SLMEDI1MAT - Afsn. for mave-tarm syge Medicin 1 Slag.</t>
  </si>
  <si>
    <t>PSØSROKOMP - Psyk - ØS - Komp.cent. for deb. psykose</t>
  </si>
  <si>
    <t>ROGENEFARM - Klinisk Farmakologisk Enhed</t>
  </si>
  <si>
    <t>PSØSROPSYK - Psyk - ØS - Psykiatrisk klinik Roskilde</t>
  </si>
  <si>
    <t>SLMEDI2 - Medicin 2 - Slagelse</t>
  </si>
  <si>
    <t>PSØSROSTAB - Psyk - ØS - Stab</t>
  </si>
  <si>
    <t>SLMEDI2HJE - Afsn. for hjertesygdomme Medicin 2 Slag.</t>
  </si>
  <si>
    <t>PSØSROØ1 - Psyk - ØS - Afsnit Ø1 - Roskilde</t>
  </si>
  <si>
    <t>SLMEDI2HOF - Afsn. for hormonsygdomme Medicin 2 Slag.</t>
  </si>
  <si>
    <t>PSØSROØ2 - Psyk - ØS - Afsnit Ø2 - Roskilde</t>
  </si>
  <si>
    <t>SLMEDI2HOM - Amb for hormonsygdomme Medicin 2 Slag.</t>
  </si>
  <si>
    <t>PSØSROØ3 - Psyk - ØS - Afsnit Ø3 - Roskilde</t>
  </si>
  <si>
    <t>SLMEDI2LÆS - Lægesekretærer Medicin 2 Slagelse</t>
  </si>
  <si>
    <t>SLMIKRMIKR - Klinisk Mikrobiologi - Slagelse</t>
  </si>
  <si>
    <t>SLORTOLÆGE - Læger - Ortopædkirurgi - Slagelse</t>
  </si>
  <si>
    <t>SLORTOLÆSE - Lægesekretærer - Ortopædkirurgi - Slag.</t>
  </si>
  <si>
    <t>SLORTOO - Ortopædki. Sengeafs. O - Ortopæd - Slag.</t>
  </si>
  <si>
    <t>ROKARDB75 - Sengeafsnit B75 - Kardiologisk - Rosk.</t>
  </si>
  <si>
    <t>SLRADILÆGE - Læger - Radiologi - Slagelse</t>
  </si>
  <si>
    <t>SLRADILÆSE - Lægesekretærer - Radiologi - Slagelse</t>
  </si>
  <si>
    <t>ROLED - SUH ledelse - Vicedirektører - Rosk.</t>
  </si>
  <si>
    <t>ROONKO - Klinisk Onkologisk Afdeling</t>
  </si>
  <si>
    <t>ROONKO81 - Palliativt sengeafs. 81 - Onk. - Rosk.</t>
  </si>
  <si>
    <t>ROONKOPALL - Palliativt Team - Onkologi - Roskilde</t>
  </si>
  <si>
    <t>ROPATOLABO - Laboratorieafsnit - Patologi - Rosk.</t>
  </si>
  <si>
    <t>ROSTABBIBL - Bibliotek - Generel - Roskilde-Køge</t>
  </si>
  <si>
    <t>ROSTABHRAM - HR og Uddannelse - Stab - Roskilde</t>
  </si>
  <si>
    <t>ROSTABJOUR - Journalarkiv - Generel - Roskilde</t>
  </si>
  <si>
    <t>ROSTABKVAL - Kvalitet og Målstyring - Stab - Roskilde</t>
  </si>
  <si>
    <t>ROSTABSEKL - Sekretariat - Lægefaglig - Rosk.-Køge</t>
  </si>
  <si>
    <t>ROSTABSP - Projektkontor SP - Stab - Roskilde</t>
  </si>
  <si>
    <t>ROUROL - Urologisk Afdeling</t>
  </si>
  <si>
    <t>ROUROLD13 - Sengeafsnit D 13 - Urologi - Roskilde</t>
  </si>
  <si>
    <t>ROØJEN - Øjenafdelingen</t>
  </si>
  <si>
    <t>SJBIOKFÆHO - Fæl.-Kl. Biokemi-Sundhedscent. Odsherred</t>
  </si>
  <si>
    <t>AMIR honorering</t>
  </si>
  <si>
    <t>NYØKPLLEJE - Lejeboliger Nykøbing F.</t>
  </si>
  <si>
    <t>SLMEDIDIHO - Dialysesatellitten - Medicin - Slagelse</t>
  </si>
  <si>
    <t>KØGERI - Geriatrisk Afdeling - Køge/Roskilde</t>
  </si>
  <si>
    <t>KØGERIGERI - Geriatrisk Afdeling - Køge</t>
  </si>
  <si>
    <t>NAMEDISENY - Sek. Sundh.cent. - Int. med. - Naks.</t>
  </si>
  <si>
    <t>BGELMEØST - Elmehus Øst</t>
  </si>
  <si>
    <t>HOFYNUFÆKØ - Fælles - Klinisk Fysiologi - Holbæk</t>
  </si>
  <si>
    <t>HOFYNUKØ - Klinisk Fysiologi/Nuklearmed. - Holbæk</t>
  </si>
  <si>
    <t>BGGÅRD - Gården</t>
  </si>
  <si>
    <t>BGLINDEN - Linden</t>
  </si>
  <si>
    <t>BGSIKR - Bakkegården sikrede pladser</t>
  </si>
  <si>
    <t>BGSIKRFÆLL - Bakkegården fælles sikret</t>
  </si>
  <si>
    <t>NYAKUTFÆL3 - Fælles 3 - Akutafdelingen - Nykøbing F.</t>
  </si>
  <si>
    <t>BGÅBNE - Bakkegården åbne pladser</t>
  </si>
  <si>
    <t>NÆADMIFRIV - Frivillighedsteam</t>
  </si>
  <si>
    <t>HOBIOKBIOK - Klinisk Biokemisk - Holbæk</t>
  </si>
  <si>
    <t>NÆADMIVÆBO - Værdi for borger/Patientsik. sygehus NSR</t>
  </si>
  <si>
    <t>BNBOENSYRA - BN-Syren A</t>
  </si>
  <si>
    <t>BNSPEC - BN-Specialområdet</t>
  </si>
  <si>
    <t>KØFYNUFYNU - Klinisk Fysiologi/Nyklearmed. - Køge</t>
  </si>
  <si>
    <t>HOGENE - Generel - Holbæk</t>
  </si>
  <si>
    <t>EHDAGHUS11 - Dagcenter og Hus 11</t>
  </si>
  <si>
    <t>EHELSEHUS - Else Hus</t>
  </si>
  <si>
    <t>EHHUS13+15 - Hus 13 og Hus 15</t>
  </si>
  <si>
    <t>HOGYOB42-4 - Afsnit 42-4 - Gyn/ Obs - Holbæk</t>
  </si>
  <si>
    <t>HOGYOB5-3K - Fødeafs 05-3 K.jordem - Gyn/Obs - Holbæk</t>
  </si>
  <si>
    <t>NÆGYOBFAMB - Familieamb.-Gynækologi og Obst-Næst.</t>
  </si>
  <si>
    <t>HOGYOBFERT - Fertilitetsklinikken - Holbæk</t>
  </si>
  <si>
    <t>HOGYOBLÆSF - Lægesekr. Fert.klin. - Gyn/Obs - Holbæk</t>
  </si>
  <si>
    <t>HOGYOBSVAN - Svangreambulatorium - Gyn/Obs - Holbæk</t>
  </si>
  <si>
    <t>NÆLEDELSE - Sygehusledelse - NSR sygehuse</t>
  </si>
  <si>
    <t>KMFLEXTEAM - KM - Det flexible team</t>
  </si>
  <si>
    <t>KØSTABSOSO - Socialrådgivere - Stab - Køge</t>
  </si>
  <si>
    <t>KMRESSOURC - KM-Ressource</t>
  </si>
  <si>
    <t>KMSIKR - KM-Den sikrede Virksomhed</t>
  </si>
  <si>
    <t>KØØNHFÆAUD - Fælles Audiokl. - Øre/Næse/Hals - Køge</t>
  </si>
  <si>
    <t>KØØNHSPEHV - Speciallægeprak. - ØNH - Køge (Hvidovre)</t>
  </si>
  <si>
    <t>KØØNHØNH - Øre/Næse/Hals/Kæbe Afdeling - Køge</t>
  </si>
  <si>
    <t>NYMEDIRO - Medicinsk Afdeling - Nykøbing F.</t>
  </si>
  <si>
    <t>KMSÆRF - KM-Særforanstaltning</t>
  </si>
  <si>
    <t>NÆFYNUKØ - Klinisk Fysiologi/Nyklearmed. - Næstved</t>
  </si>
  <si>
    <t>ROGERIGERI - Geriatrisk Afdeling - Roskilde</t>
  </si>
  <si>
    <t>KMVOKS - KM-Voksencenter (Den åbne virksomhed)</t>
  </si>
  <si>
    <t>NÆONKOLERO - Afsnitsledelse - Onkologi - Næstved</t>
  </si>
  <si>
    <t>NÆPATORO - Afsnitsledelse - Patologi - Næstved</t>
  </si>
  <si>
    <t>NÆUROL6RO - Sengeafsnit 6 - Urologi - Næst.</t>
  </si>
  <si>
    <t>HORADIRADI - Radiologisk Afdeling  / Holbæk</t>
  </si>
  <si>
    <t>NÆUROLLERO - Afsnitsledelse - Urologi - Næstved</t>
  </si>
  <si>
    <t>PUSTAB - Stabsfunktioner</t>
  </si>
  <si>
    <t>NÆØJENLERO - Afsnitsledelse - Øjenafdeling - Næstved</t>
  </si>
  <si>
    <t>NÆØNHTMKKØ - Tand- Mund- og Kæbekirurgi - Næstved</t>
  </si>
  <si>
    <t>SFVEST - Afdeling Vest</t>
  </si>
  <si>
    <t>RIPLBRRO - Brystkirurgisk Afdeling - Ringsted</t>
  </si>
  <si>
    <t>SKELBAKKEN - Bo- og Aflastningstillbud Skelbakken</t>
  </si>
  <si>
    <t>SOCIALOMRÅ - Socialområdet</t>
  </si>
  <si>
    <t>ROANÆSSIMU - Simulationsenheden - Anæstesi - Roskilde</t>
  </si>
  <si>
    <t>RODRIFDRIF - Driftsafdelingen - Roskilde</t>
  </si>
  <si>
    <t>SLNEURAFS2 - Afsnit 2 Neurologi Medicin 3 Slagelse</t>
  </si>
  <si>
    <t>ROGENE - Generel - Roskilde/Køge</t>
  </si>
  <si>
    <t>ROGENEUDDA - Uddannelseskonsulenter - Generel - Nord</t>
  </si>
  <si>
    <t>ROGENEVICL - Vicedirektør lægefaglig - Roskilde-Køge</t>
  </si>
  <si>
    <t>ROGENEVICS - Vicedir. sygeplejefagl. - Rosk.-Køge</t>
  </si>
  <si>
    <t>ROGYOBFORS - Forskning - Gyn/Obs - Roskilde</t>
  </si>
  <si>
    <t>ROHÆMAAMBU - Ambulatorium - Hæmatologi - Roskilde</t>
  </si>
  <si>
    <t>ROKIRUKIRU - Kirurgisk Afdeling - Roskilde</t>
  </si>
  <si>
    <t>ROMEDIMEDI - Medicinsk Afdeling /- Roskilde</t>
  </si>
  <si>
    <t>ROONKOLED - Afsnitsledelse - Onkologi - Roskilde</t>
  </si>
  <si>
    <t>ROONKOPASE - Palliativt Team Sekr. - Onk. - Roskilde</t>
  </si>
  <si>
    <t>ROPATOLED - Afsnitsledelse - Patologi - Roskilde</t>
  </si>
  <si>
    <t>ROPÆDIGENE - Klin. Genetisk Enhed - Pædiatri - Rosk.</t>
  </si>
  <si>
    <t>ROSEKR - Sekretariat - Sygehusled. - Rosk.-Køge</t>
  </si>
  <si>
    <t>ROSTABSO - Socialrådgiverafdelingen - Stab - Rosk.</t>
  </si>
  <si>
    <t>ROUROLLED - Afsnitsledelse - Urologi - Roskilde</t>
  </si>
  <si>
    <t>ROØJENLED - Afsnitsledelse - Øjenafdeling - Roskilde</t>
  </si>
  <si>
    <t>SLPATOLERO - Afsnitsledelse - Patologi - Slagelse</t>
  </si>
  <si>
    <t>SLØNHFÆAKØ - Fælles Audiokl. - Øre/Næse/Hals - Slag.</t>
  </si>
  <si>
    <t>(kun atypiske stillinger)</t>
  </si>
  <si>
    <t>Forhåndsaftale- skriv i begrundelsen</t>
  </si>
  <si>
    <r>
      <t>Individuelt tillæg:</t>
    </r>
    <r>
      <rPr>
        <sz val="10"/>
        <rFont val="Arial"/>
        <family val="2"/>
      </rPr>
      <t>(vælg fra listen)</t>
    </r>
  </si>
  <si>
    <t>Pension (forlader arbejdsmarkedet)</t>
  </si>
  <si>
    <t>Tillæg iht. overenskomst:</t>
  </si>
  <si>
    <t>Kun til soc. institutioner og sygehusapoteket, ver. 1.8</t>
  </si>
  <si>
    <t>4.</t>
  </si>
  <si>
    <t>HOMEDIFÆFO - Fæll-Forskning - Medicin - Holbæk</t>
  </si>
  <si>
    <t>SLONKOPARO - Palliativ team - Onkologi - Slagelse</t>
  </si>
  <si>
    <t>Slet</t>
  </si>
  <si>
    <r>
      <t xml:space="preserve">Ind. </t>
    </r>
    <r>
      <rPr>
        <b/>
        <sz val="10"/>
        <color rgb="FFFF0000"/>
        <rFont val="Arial"/>
        <family val="2"/>
      </rPr>
      <t>SKAL TILFØJES</t>
    </r>
  </si>
  <si>
    <t>A10</t>
  </si>
  <si>
    <t>SLETTES</t>
  </si>
  <si>
    <t>SKJUL</t>
  </si>
  <si>
    <t>Lønmæssig indplacering i henhold til overenskomst,  forhåndsaftale og individuel aftale</t>
  </si>
  <si>
    <t>NÆNSR - Næstved Slagelse og Ringsted sygehuse</t>
  </si>
  <si>
    <t>ROSUH - Sjællands Universitetshospital</t>
  </si>
  <si>
    <t>KSKONCSERV - Koncern Service (KS) Niv.1</t>
  </si>
  <si>
    <t>RHRUBRUXEL - Bruxelles</t>
  </si>
  <si>
    <t>RHIKE - Intern Kontrolenhed</t>
  </si>
  <si>
    <t>FARADIFÆKØ - Fælles - Røntgen - Fakse</t>
  </si>
  <si>
    <t>PSAFKØCARE - Psyk - AFS - Lia. - Komp.cen-Shared Care</t>
  </si>
  <si>
    <t>RHRUFÆLLES - Fællesfunktion og Entreprenør</t>
  </si>
  <si>
    <t>FARADILÆKØ - Lægesekretær - Billeddiagnostik - Fakse</t>
  </si>
  <si>
    <t>PSAFKØFLYG - Psyk - AFS - Traum. Flygtn. - Køge</t>
  </si>
  <si>
    <t>KSHKHAVOL3 - KS Have og Vej - Niv.3</t>
  </si>
  <si>
    <t>RHITDRINRI - IT Infrastruktur Ringsted Sygehus</t>
  </si>
  <si>
    <t>RHRUGRØN - Grøn Vækst - Infrastruktur og Oplevelser</t>
  </si>
  <si>
    <t>RHPFISO - PFI-Sorø</t>
  </si>
  <si>
    <t>PSAFKØLED - Psyk - AFS - Ledelse - Køge</t>
  </si>
  <si>
    <t>KSHKHAVOSY - KS Have og Vej  - Syd</t>
  </si>
  <si>
    <t>RHITDRLED - IT Drift</t>
  </si>
  <si>
    <t>RHRUINNOVA - Innovation og Vækst</t>
  </si>
  <si>
    <t>PSAFKØLIAI - Psyk - AFS - Lia. - Kl. for Lia. - Køge</t>
  </si>
  <si>
    <t>KSHKKAHO - KS Køkken - Kantinen - Holbæk</t>
  </si>
  <si>
    <t>RHRUIVSEKR - IV Sekretariatet</t>
  </si>
  <si>
    <t>PSAFKØLILE - Psyk - AFS - Liaisonpsykiatri - Ledelse</t>
  </si>
  <si>
    <t>KSHKKAKØ - KS Køkken - Kantinen - Køge</t>
  </si>
  <si>
    <t>RHRUMILJØ - Miljø og Ressourcer</t>
  </si>
  <si>
    <t>KSHKKANY - KS Køkken - Kantinen - Nykøbing F.</t>
  </si>
  <si>
    <t>RHITDRSULE - IT Support</t>
  </si>
  <si>
    <t>RHRUPROJEK - Private Projekter og Råstoffer</t>
  </si>
  <si>
    <t>PSAFKØPTSD - Psyk - AFS - PTSD</t>
  </si>
  <si>
    <t>KSHKKANÆ - KS Køkken - Kantinen - Næstved</t>
  </si>
  <si>
    <t>RHRUUNDERS - Undersøgelser</t>
  </si>
  <si>
    <t>PSAFKØSELV - Psyk - AFS - Lia. - Kl. for Selvm.- Køge</t>
  </si>
  <si>
    <t>BGHUSET - Huset</t>
  </si>
  <si>
    <t>KSHKKARI - KS Køkken - Kantinen - Ringsted</t>
  </si>
  <si>
    <t>RHRUVÆKST - Vækst - Innovation og Kompetence</t>
  </si>
  <si>
    <t>PSAFRODP - Psyk - AFS - DP for ældre - Roskilde</t>
  </si>
  <si>
    <t>KSHKKARO - KS Køkken - Kantinen - Roskilde</t>
  </si>
  <si>
    <t>KSHKKAROPS - KS Køkken - Kantinen - Psyk. Roskilde</t>
  </si>
  <si>
    <t>NYBIOKKUNÆ - Kl. Biokemi Kvalitet Uddannelse Nyk. F.</t>
  </si>
  <si>
    <t>PSAFSLD6LE - DP Slagelse + SL6 - Ledelse</t>
  </si>
  <si>
    <t>BGPROJBIRK - Birkehuset (BG)</t>
  </si>
  <si>
    <t>KSHKKASL - KS Køkken - Kantinen - Slagelse</t>
  </si>
  <si>
    <t>PSAFSLDPÆL - Psyk - AFS - Slagelse - DP for ældre</t>
  </si>
  <si>
    <t>KSHKKASLPS - KS Køkken - Kantinen - Psyk. Slagelse</t>
  </si>
  <si>
    <t>NYMIKRLÆSL - Klinisk Mikrobiologi - Læger - Nyk. F.</t>
  </si>
  <si>
    <t>PSAFSLFLLE - Psyk - AFS - Traum. Flygtn. - Ledelse</t>
  </si>
  <si>
    <t>KSHKKASOL3 - KS Køkken - Kantinen - Niv.3</t>
  </si>
  <si>
    <t>RHITDRSUTE - IT Support - Teamledelse</t>
  </si>
  <si>
    <t>PSAFSLFLYG - Psyk - AFS - Kl. for Traumat. Flygtninge</t>
  </si>
  <si>
    <t>KSHKKASOLE - KS Køkken - Kantinen - Ledelse</t>
  </si>
  <si>
    <t>PSAFSLSL6 - Psyk - AFS - Ældrepsykiatri afsnit SL6</t>
  </si>
  <si>
    <t>KSHKKAVO - KS Køkken - Kantinen - Psyk. Vordingborg</t>
  </si>
  <si>
    <t>PSAFVOFLYG - Psyk - AFS - Traum. Flygtn. - Vordingb.</t>
  </si>
  <si>
    <t>KSHKKØHO - KS Køkken - Holbæk</t>
  </si>
  <si>
    <t>NÆAKUTTELE - Telefonister - AKUTafdelingen - Næstved</t>
  </si>
  <si>
    <t>PSAFVOG2 - Psyk - AFS - Afsnit G2 - Vordingborg</t>
  </si>
  <si>
    <t>BGÅBNESKEL - Skelbækgård - åben afdeling</t>
  </si>
  <si>
    <t>RHITFOLED - IT Forretningsdialog</t>
  </si>
  <si>
    <t>PSAFVOG2DP - Psyk - AFS - DP for ældre - Vordingborg</t>
  </si>
  <si>
    <t>KSHKKØHOL3 - KS Køkken - Holbæk - Niv.3</t>
  </si>
  <si>
    <t>RHITPROJ - IT Projektledelse</t>
  </si>
  <si>
    <t>PSAFVOG2LE - DP Vordingborg + G2 - ledelse</t>
  </si>
  <si>
    <t>KSHKKØHOL4 - KS Køkken - Holbæk - Niv.4</t>
  </si>
  <si>
    <t>PSAFVOLED - Psyk - AFS - Ledelse</t>
  </si>
  <si>
    <t>PSAFVOLIAI - Psyk - AFS - Lia. - Kl. for Lia. - Vord.</t>
  </si>
  <si>
    <t>KSHKKØSL - KS Køkken - Slagelse</t>
  </si>
  <si>
    <t>RHITSYST - IT Systemforvaltning</t>
  </si>
  <si>
    <t>PSBUHOKLIN - Psyk - BU - B&amp;U-psyk. klinik - Holbæk</t>
  </si>
  <si>
    <t>KSHKKØSLL4 - KS Køkken - Slagelse - Niv.4</t>
  </si>
  <si>
    <t>PSBUNÆKLIN - Psyk - BU - B&amp;U-psyk. klinik - Næstved</t>
  </si>
  <si>
    <t>KSHKKØSOFÆ - KS Køkken - Stab - Fælles</t>
  </si>
  <si>
    <t>KSHKKØSOKV - KS - Køkken - Stab - Kvalitet</t>
  </si>
  <si>
    <t>KØDRIFDRIF - Driftsafdelingen - Køge</t>
  </si>
  <si>
    <t>KSHKKØSOL3 - KS - Køkken - Stab - Niv.3</t>
  </si>
  <si>
    <t>KSK1 - Koncern Service 1</t>
  </si>
  <si>
    <t>PSBUROKLI1 - Psyk - BU - B&amp;U-psyk.klinik 1 - Roskilde</t>
  </si>
  <si>
    <t>KSK1HOADMI - Koncern Service Holbæk  Adm.</t>
  </si>
  <si>
    <t>PSBUROKLI2 - Psyk - BU - B&amp;U-psyk.klinik 2 - Roskilde</t>
  </si>
  <si>
    <t>KSK1HODEPO - Koncern Service Holbæk Depot</t>
  </si>
  <si>
    <t>KSK1HOLED3 - Koncern Service Holbæk Niv.3</t>
  </si>
  <si>
    <t>KSK1HOLED4 - Koncern Service Holbæk Niv.4</t>
  </si>
  <si>
    <t>PSBUROU2LE - Psyk - BU - Cent.f.spisefor. U2 - Rosk.</t>
  </si>
  <si>
    <t>KSK1HOLOGI - Koncern Service Holbæk Logistik</t>
  </si>
  <si>
    <t>PSBUROU2SP - Psyk - BU - Cent.f.spiseforst.kl. -Rosk.</t>
  </si>
  <si>
    <t>BNSPECSÆRF - BN-Særforanstaltning</t>
  </si>
  <si>
    <t>KSK1HOSERV - Koncern Service Holbæk Service</t>
  </si>
  <si>
    <t>NÆBYGNBYGN - Bygningsafdelingen - Næstved</t>
  </si>
  <si>
    <t>PSBUROU3 - Psyk - BU - Børnepsyk.afs. U3 - Roskilde</t>
  </si>
  <si>
    <t>KSK1HOTRAN - Koncern Service Transport - Holbæk</t>
  </si>
  <si>
    <t>NÆBYGNTEKN - Teknisk afsnit - Næstved</t>
  </si>
  <si>
    <t>PSBUROU3VI - Psyk - BU - B.psyk.afs. U3 -Rosk.-vikar</t>
  </si>
  <si>
    <t>PSFÆHU - Psyk. FÆ  Psykiatriledelsens stab</t>
  </si>
  <si>
    <t>PSFÆHUBUCO - Psyk. FÆ  Psyk.led. stab  Budget.&amp;Contr.</t>
  </si>
  <si>
    <t>PSFÆHUDAPL - Psyk. FÆ  Psyk.led. stab  Data&amp;Planlægn.</t>
  </si>
  <si>
    <t>PSFÆHUKVAL - Psyk. FÆ  Psyk.led. stab  Kvalitetsafd.</t>
  </si>
  <si>
    <t>KSK1K2VA - Koncern Service 1 og 2 og Vask Niv.2.</t>
  </si>
  <si>
    <t>PSFÆHULESE - Psyk. FÆ  Psyk.led. stab  Ledelsessekr.</t>
  </si>
  <si>
    <t>KSK1KASERV - Koncern Service Holbæk Service Ka</t>
  </si>
  <si>
    <t>PSFÆHUSEKR - Psyk. FÆ  Psyk.led. stab  Fællessekr.</t>
  </si>
  <si>
    <t>KSK1KØADMI - Koncern Service Køge Adm.</t>
  </si>
  <si>
    <t>KØKIRUKIRU - Kirurgisk Afdeling - Køge</t>
  </si>
  <si>
    <t>PSFÆINFOSL - Psyk - FÆ - Psyk Info - Slagelse</t>
  </si>
  <si>
    <t>KSK1KØDEPO - Koncern Service Køge Depot</t>
  </si>
  <si>
    <t>PSFÆKOREDE - Psyk - FÆ - Komp. Relat. og Deeskalering</t>
  </si>
  <si>
    <t>KSK1KØLED3 - Koncern Service Køge Niv.3</t>
  </si>
  <si>
    <t>PSFÆNÆINFO - Psyk - FÆ - Psyk Info - Næstved</t>
  </si>
  <si>
    <t>KSK1KØLED4 - Koncern Service Køge Niv.4</t>
  </si>
  <si>
    <t>PSFÆNÆINLE - Psyk - FÆ - Psyk Info</t>
  </si>
  <si>
    <t>EHSOL1 - Sol 1</t>
  </si>
  <si>
    <t>KSK1KØLOGI - Koncern Service Køge Logistik</t>
  </si>
  <si>
    <t>EHSOL2 - SOL 2</t>
  </si>
  <si>
    <t>KSK1KØSERV - Koncern Service Køge Service</t>
  </si>
  <si>
    <t>PSFÆROBRUG - Psyk - FÆ - Enh. for brugerst. psykiatri</t>
  </si>
  <si>
    <t>PSFÆROINFO - Psyk - FÆ - Psyk Info - Roskilde</t>
  </si>
  <si>
    <t>PSFÆROOVER - Psyk - FÆ - Stabsoverlægefunktionen</t>
  </si>
  <si>
    <t>PSFÆSLFORS - Psyk - FÆ - Psykiatrisk Forskningsenhed</t>
  </si>
  <si>
    <t>PSFÆSLPRAK - Psyk - FÆ - Praksiskonsulenter</t>
  </si>
  <si>
    <t>PSFÆSLSENI - Seniorforsker (DSR)</t>
  </si>
  <si>
    <t>PSFÆSLSERV - Psyk - FÆ - Fælles Service Slagelse</t>
  </si>
  <si>
    <t>PSFÆSLVISI - Psyk - FÆ - Psykiatrisk Visitationsklin.</t>
  </si>
  <si>
    <t>PSRE01LED - Psyk. Slag. - Afsnitsledelse SL10 SL11</t>
  </si>
  <si>
    <t>PSRE01RAR - Psyk. Slag. - Ansvarshav. Spl. RAR</t>
  </si>
  <si>
    <t>PSRE01SL10 - Psyk. Slag. - Afsnit SL 10</t>
  </si>
  <si>
    <t>NÆMEDI3ME3 - Medicin 3 Næstved</t>
  </si>
  <si>
    <t>PSRE01TVÆR - Psyk. Slag. - SL10 SL11 Tværfaglig</t>
  </si>
  <si>
    <t>KSK1NYTRAN - Koncern Service Transport Nyk. F.</t>
  </si>
  <si>
    <t>NÆMEDI3NEU - Center for Neurorehab - Medicin 3 Næst.</t>
  </si>
  <si>
    <t>PSRE345LED - Psyk. Slag. - Afsnitsled. SL13 SL14 SL15</t>
  </si>
  <si>
    <t>KSK1ROADMI - Koncern Service Roskilde Adm.</t>
  </si>
  <si>
    <t>KØRADI - Billeddiagnostisk Afdeling - Køge</t>
  </si>
  <si>
    <t>PSRE345S13 - Psyk. Slag. - Sikringsafd. afsnit SL 13</t>
  </si>
  <si>
    <t>KSK1RODEPO - Koncern Service Roskilde Depot</t>
  </si>
  <si>
    <t>KØRADIFÆLL - Fælles - Billeddiagnostik - Køge</t>
  </si>
  <si>
    <t>NYSTAB - Administration HR og Teknik - Nyk. F.</t>
  </si>
  <si>
    <t>PSRE345S14 - Psyk. Slag. - Sikringsafd. afsnit SL 14</t>
  </si>
  <si>
    <t>KSK1ROLED3 - Koncern Service Roskilde Niv.3.</t>
  </si>
  <si>
    <t>KØRADILÆSE - Lægesekretær - Billeddiagnostik - Køge</t>
  </si>
  <si>
    <t>NYSTABADHR - Administration og HR - Nykøbing F.</t>
  </si>
  <si>
    <t>PSRE345S15 - Psyk. Slag. - Sikringsafd. afsnit SL 15</t>
  </si>
  <si>
    <t>KSK1ROLED4 - Koncern Service Roskilde Niv.4.</t>
  </si>
  <si>
    <t>KØRADIPLEJ - Plejeafsnit - Billeddiagnostik - Køge</t>
  </si>
  <si>
    <t>NYSTABLÆSV - Lægesekretærelever - Nykøbing F.</t>
  </si>
  <si>
    <t>PSRE345SYG - Psyk. Slag. - Ansvarshav. Sygeplejerske</t>
  </si>
  <si>
    <t>KSK1ROLOGI - Koncern Service Roskilde Logistik</t>
  </si>
  <si>
    <t>NYSTABPRAK - Praksislæger Klinisk basis - Nykøbing F.</t>
  </si>
  <si>
    <t>PSRE345TVÆ - Psyk. Slag. - SL13 S14 S15 Tværfaglig</t>
  </si>
  <si>
    <t>KSK1ROSERV - Koncern Service Roskilde Service</t>
  </si>
  <si>
    <t>NYSTABTEKA - Teknisk afdeling - Nykøbing F.</t>
  </si>
  <si>
    <t>PSRE89LED - Psyk. Slag. - Afsnitsledelse SL8 SL9</t>
  </si>
  <si>
    <t>KSK1ROTRAN - Koncern Service Transport Roskilde</t>
  </si>
  <si>
    <t>NYSTABTEKS - Teknisk sekratariat - Nykøbing F.</t>
  </si>
  <si>
    <t>PSRE89SL11 - Psyk. Slag. - Afsnit SL 11</t>
  </si>
  <si>
    <t>PSRE89SL8 - Psyk. Slag. - Afsnit SL 8</t>
  </si>
  <si>
    <t>KØREUMREUM - Fysio-/ergoterapi - Reumatologi - Ro/Kø</t>
  </si>
  <si>
    <t>PSRE89SL9 - Psyk. Slag. - Afsnit SL 9</t>
  </si>
  <si>
    <t>KØSEKRSEKR - Sekretariat - Sygehusledelse - Køge</t>
  </si>
  <si>
    <t>HOMEDI04-5 - Nef./endo. afsn 04-5 - Medicin - Holbæk</t>
  </si>
  <si>
    <t>PSRE89TVÆR - Psyk. Slag. - SL8 SL9 Tværfaglig</t>
  </si>
  <si>
    <t>KØSTABHERS - Henvisningsenhed(RS) - Stab - Køge</t>
  </si>
  <si>
    <t>PSREKOMPCT - Psyk. Slag. - Retspsyk. kompetencecenter</t>
  </si>
  <si>
    <t>KØSTABHESU - Henvisningsenhed(SUH) - Stab - Køge</t>
  </si>
  <si>
    <t>HOMEDI30-2 - Dialyseafsnit 30-2 - Medicin - Holbæk</t>
  </si>
  <si>
    <t>PSRESTABEN - Psyk. Slag. - Staben</t>
  </si>
  <si>
    <t>KSK1SLTRAN - Koncern Service Transport Slagelse</t>
  </si>
  <si>
    <t>PSRETVÆRFA - Psyk. Slag. - Tværfaglig</t>
  </si>
  <si>
    <t>KSK1SOL3TR - Koncern Service Transport Niv.3.</t>
  </si>
  <si>
    <t>PSREYL - Psyk. Slag. - Fælles - Yngre Læger</t>
  </si>
  <si>
    <t>KSK1SOLED3 - KS Regionshus Niv.3</t>
  </si>
  <si>
    <t>KMLEDELSE - KM Ledelse</t>
  </si>
  <si>
    <t>KSK1SOSTAB - Koncern Service 1 Stab Sorø</t>
  </si>
  <si>
    <t>KSK2 - Koncern Service 2</t>
  </si>
  <si>
    <t>PSSYMAKLIN - Psyk - SY - Psykiatrisk klinik Maribo</t>
  </si>
  <si>
    <t>KSK2NASERV - Koncern Service Nyk.F. Nakskov</t>
  </si>
  <si>
    <t>NÆSTAB - Administrativ Stab - NSR Sygehuse</t>
  </si>
  <si>
    <t>PSSYMALÆSE - Psyk - SY - Lægesekr. - Maribo</t>
  </si>
  <si>
    <t>KSK2NYADMI - Koncern Service Nyk.F Adm.</t>
  </si>
  <si>
    <t>NÆSTABAV - AV-afdelingen - Næstved</t>
  </si>
  <si>
    <t>KSK2NYDEPO - Koncern Service Nyk.F Depot</t>
  </si>
  <si>
    <t>PSSYNYLÆSE - Psyk - SY - Lægesekr. - Nykøbing F.</t>
  </si>
  <si>
    <t>KSK2NYLED3 - Koncern Service Nyk.F. Niv. 3</t>
  </si>
  <si>
    <t>NÆSTABLEAN - Kvalitet og LEAN - Adm. Næstved</t>
  </si>
  <si>
    <t>KSK2NYLED4 - KSIS - Nyk. F. Niv. 4</t>
  </si>
  <si>
    <t>NÆSTABLÆVI - Lægelig videreuddannelse</t>
  </si>
  <si>
    <t>PSSYNÆKLIN - Psyk - SY - Psykiatrisk klinik Næstved</t>
  </si>
  <si>
    <t>KSK2NYLOGI - Koncern Service Nyk.F. Logistik</t>
  </si>
  <si>
    <t>NÆSTABPROD - Produktion og Planlægning - Adm. Næstved</t>
  </si>
  <si>
    <t>KMSIKRJUPI - KM-Jupiter</t>
  </si>
  <si>
    <t>KSK2NYSERV - Koncern Service Nyk.F. Service</t>
  </si>
  <si>
    <t>NÆSTABSEKR - Sekretariat - Adm. - Næstved</t>
  </si>
  <si>
    <t>PSSYNÆLÆSK - Psyk - SY - Lægesekr. - Psyk.klin. Næst.</t>
  </si>
  <si>
    <t>PSSYVO28 - Psyk - SY - Afsnit S2 - 28 - Vordingborg</t>
  </si>
  <si>
    <t>KSK2NÆLED3 - Koncern Service Næstved-Ringsted. Niv.3</t>
  </si>
  <si>
    <t>NÆSTABSUUD - Sundhed og uddannelse - Adm.- Næstved</t>
  </si>
  <si>
    <t>KSK2NÆLED4 - Koncern Service Næstved Niv.4</t>
  </si>
  <si>
    <t>PSSYVO2932 - Psyk - SY - Afsnit S1 - 29+32 - Vord.</t>
  </si>
  <si>
    <t>KSK2NÆLOGI - Koncern Service Næstved Logistik</t>
  </si>
  <si>
    <t>NÆSTABØKON - Økonomi - Adm. - Næstved</t>
  </si>
  <si>
    <t>KSK2NÆSERV - Koncern Service Næstved Service</t>
  </si>
  <si>
    <t>KSK2RISERV - Koncern Service Ringsted Service</t>
  </si>
  <si>
    <t>KSK2ROL4PS - Koncern Service Psyk. Roskilde Niv.4.</t>
  </si>
  <si>
    <t>KSK2ROSEPS - Koncern Service Psyk. Roskilde</t>
  </si>
  <si>
    <t>PSSYVODPNM - Psyk - SY - DP Nykøbing-Maribo</t>
  </si>
  <si>
    <t>KSK2SLADMI - Koncern Service Slagelse Adm.</t>
  </si>
  <si>
    <t>PSSYVODPNV - Psyk - SY - DP Vordingborg</t>
  </si>
  <si>
    <t>KSK2SLDEPO - Koncern Service Slagelse Depot</t>
  </si>
  <si>
    <t>KSK2SLL3PS - Koncern Service Psyk. Niv.3</t>
  </si>
  <si>
    <t>KSK2SLL4PS - Koncern Service Psyk. Slagelse Niv. 4</t>
  </si>
  <si>
    <t>KSK2SLLED3 - Koncern Service Slagelse Niv.3.</t>
  </si>
  <si>
    <t>KSK2SLLED4 - Koncern Service Slagelse Niv.4.</t>
  </si>
  <si>
    <t>KSK2SLLOGI - Koncern Service Slagelse Logistik</t>
  </si>
  <si>
    <t>KSK2SLSEPS - Koncern Service Psyk. Slagelse</t>
  </si>
  <si>
    <t>KSK2SLSERV - Koncern Service Slagelse Service</t>
  </si>
  <si>
    <t>SLAKUT1SAL - Akutafdelingen 1. sal - Slagelse</t>
  </si>
  <si>
    <t>PSSYVOPAKU - Psyk - SY - Psyk. Akut Modtagel. - Vord.</t>
  </si>
  <si>
    <t>SLAKUTSTUE - Akutafdelingen stuen - Slagelse</t>
  </si>
  <si>
    <t>SLAKUTTELE - Telefonister - AKUTafdelingen - Slagelse</t>
  </si>
  <si>
    <t>PSSYVOAAKU - Psyk - SY - Amb. Akutteam - PAM - Vord.</t>
  </si>
  <si>
    <t>KSK2VOL4PS - Koncern Service Psyk. Vordingborg Niv.4</t>
  </si>
  <si>
    <t>PSTEROTEKN - Psyk - Teknisk afdeling - Roskilde</t>
  </si>
  <si>
    <t>PUDØGNKORN - Ekstern Team Kornbakken</t>
  </si>
  <si>
    <t>KSK2VOSEPS - Koncern Service Psyk. Vordingborg</t>
  </si>
  <si>
    <t>PSTESLRECE - Psyk - Reception - Slagelse</t>
  </si>
  <si>
    <t>KSRH - KS Udvikling og Regionshus - Niv.2</t>
  </si>
  <si>
    <t>NÆSTABSORO - Socialrådgivere - Stab - Næstved</t>
  </si>
  <si>
    <t>PSTESLREOM - Psyk - Reception og omstilling - Slag.</t>
  </si>
  <si>
    <t>PSTESLSIKK - Psyk - Sikkerhed og drift - Slagelse</t>
  </si>
  <si>
    <t>PSTESLTEKN - Psyk - Teknisk afdeling - Slagelse</t>
  </si>
  <si>
    <t>PSTEVOLED - Psyk - Teknisk afdeling - Ledelse</t>
  </si>
  <si>
    <t>PUUNDEPSYK - Undervisningen og psykologer</t>
  </si>
  <si>
    <t>PSTEVOTEKN - Psyk - Teknisk afdeling - Vordingborg</t>
  </si>
  <si>
    <t>PUVISI - Visitation</t>
  </si>
  <si>
    <t>KSVA - Koncern Service Vask</t>
  </si>
  <si>
    <t>PUVISISOVI - Socialrådgiverteam og VISO</t>
  </si>
  <si>
    <t>KSVAHOKUND - KS Vask - Kunde og Kvalitet Holbæk</t>
  </si>
  <si>
    <t>PSVEHOEKST - Eksterne læger</t>
  </si>
  <si>
    <t>PUVISIVISO - VISO</t>
  </si>
  <si>
    <t>KSVAHOPROD - KS Vask - Holbæk Prod. leder 1 Niv.4</t>
  </si>
  <si>
    <t>PSVEHOKLIN - Psykiatrien Holbæk - Psykiatrisk klinik</t>
  </si>
  <si>
    <t>SLBYGNTEKN - Teknisk afsnit - Slagelse</t>
  </si>
  <si>
    <t>KSVAHOTEA1 - KS Vask - Holbæk Team 1</t>
  </si>
  <si>
    <t>PSVERIDP - Psyk. Ringsted - Distriktspsykiatrien</t>
  </si>
  <si>
    <t>KSVANYKUND - KS Vask - Kunde og Kvalitet Nyk. F.</t>
  </si>
  <si>
    <t>KSVANYPROD - KS Vask - Nyk.F Prod. leder 1 Niv.4</t>
  </si>
  <si>
    <t>PSVESL4 - Psyk. Slag. - Voksenpsyk. afsnit SL4</t>
  </si>
  <si>
    <t>KSVANYTEA1 - KS Vask - Nyk. F Team 1</t>
  </si>
  <si>
    <t>PSVESL5 - Psyk. Slag. - Voksenpsyk. afsnit SL5</t>
  </si>
  <si>
    <t>MJBREHAVHO - Bredeshave Haveholdet</t>
  </si>
  <si>
    <t>KSVASLKUND - KS Vask - Kunde og Kvalitet Slagelse</t>
  </si>
  <si>
    <t>KSVASOKUND - KS Vask - Kunde og Kvalitet Niv.3</t>
  </si>
  <si>
    <t>KSVASOSTAB - Koncern Service Vask Stab Sorø</t>
  </si>
  <si>
    <t>PSVESLKLIN - Psyk. Slag. - Psykiatrisk klinik</t>
  </si>
  <si>
    <t>PSVESLSYLE - Afsnitsled. Distr. Syd samt Specialamb.</t>
  </si>
  <si>
    <t>PSVESLYL - Yngre læger</t>
  </si>
  <si>
    <t>SLMEDI1YNG - Y Læger Medicin 1 Slagelse</t>
  </si>
  <si>
    <t>SLMEDI3 - Medicin 3 - Slagelse</t>
  </si>
  <si>
    <t>SLMEDI3G1 - G1 - Medicin 3 - Slagelse</t>
  </si>
  <si>
    <t>SLMEDI3G2 - G2 - Medicin 3 - Slagelse</t>
  </si>
  <si>
    <t>SLMEDI3GEA - Geriatri Amb - Medicin 3 - Slagelse</t>
  </si>
  <si>
    <t>SLMEDI3GLS - Lægesek Geriatri - Medicin 3 - Slagelse</t>
  </si>
  <si>
    <t>SLMEDI3GLÆ - Læger Geriatri - Medicin 3 - Slagelse</t>
  </si>
  <si>
    <t>SLMEDI3HJE - Afsn hjerne nervesygdom Medicin 3 Slag.</t>
  </si>
  <si>
    <t>SLMEDI3LÆS - Lægesek Neurologi - Medicin 3 - Slagelse</t>
  </si>
  <si>
    <t>SLMEDI3NLÆ - Læger Neurologi - Medicin 3 - Slagelse</t>
  </si>
  <si>
    <t>SLMEDI3UNG - Unge med hjerneskade - Medicin 3 - Slag.</t>
  </si>
  <si>
    <t>ROGENEMAMM - Mammografi - Landssygehuset Thorshavn - Ro.</t>
  </si>
  <si>
    <t>SLSTABKLIT - Klinisk IT - Adm. - Næstved</t>
  </si>
  <si>
    <t>SLSTABSEKR - Sekretariat - Adm. - Slagelse</t>
  </si>
  <si>
    <t>ROHÆMAAMLY - Sengeafs/amb. LY - Hæmatologi - Roskilde</t>
  </si>
  <si>
    <t>ROHÆMAAMMY - Sengeafs/amb. MY - Hæmatologi - Roskilde</t>
  </si>
  <si>
    <t>ROKARDPROJ - Projektafsnit - Kardiologisk - Roskilde</t>
  </si>
  <si>
    <t>ROKIRUA77 - Sengeafsnit A 77 - Kirurgi - Roskilde</t>
  </si>
  <si>
    <t>ROMEDIKØDA - Dagafsnit - Medicin - Roskilde</t>
  </si>
  <si>
    <t>ROMEDIKØFÆ - Fælles geriatrisk - Medicin - Roskilde</t>
  </si>
  <si>
    <t>ROMEDIKØLÆ - Lægesekr geriatrisk - Medicin - Roskilde</t>
  </si>
  <si>
    <t>ROPLBRPLAS - Plastikkirurgisk Afdeling - Roskilde</t>
  </si>
  <si>
    <t>RORADI - Billeddiagnostisk Afdeling - Rosk.-Køge</t>
  </si>
  <si>
    <t>RORADIBILL - Billeddiagnostisk Afdeling - Roskilde</t>
  </si>
  <si>
    <t>RORADIFÆLL - Fælles - Billeddiagnostik - Roskilde</t>
  </si>
  <si>
    <t>RORADILÆSE - Lægesekretær - Billeddiagnostik - Rosk.</t>
  </si>
  <si>
    <t>RORADIPLEJ - Plejeafs. - Billeddiagnostik - Roskilde</t>
  </si>
  <si>
    <t>ROSTABHERS - Henvisningsenhed(RS) - Stab - Roskilde</t>
  </si>
  <si>
    <t>ROSTABHESU - Henvisningsenhed(SUH) - Stab - Roskilde</t>
  </si>
  <si>
    <t>ROSTABINFO - Informatik og Patientser. - Stab - Rosk.</t>
  </si>
  <si>
    <t>ROSTABKBLÆ - KB-læger i praksis - Gen. - Rosk.-Køge</t>
  </si>
  <si>
    <t>ROSTABSTRA - Strategi og Plan. - Stab - Rosk.</t>
  </si>
  <si>
    <t>ROSTABØKON - Økonomi og Analyse - Stab - Roskilde</t>
  </si>
  <si>
    <t>ROREUMSPHI - Speciallægeprak. - Reu - Køge (Hillerød)</t>
  </si>
  <si>
    <t>KMVENUS - KM-Venus</t>
  </si>
  <si>
    <t>Børne- og Ungdomspædagogernes Landsforbund</t>
  </si>
  <si>
    <t>RHITDRINAP - IT Infrastruktur - APPS team</t>
  </si>
  <si>
    <t>RHITDRINLE - IT Infrastruktur - Core team</t>
  </si>
  <si>
    <t>RHITDRSUNO - IT Support Nord</t>
  </si>
  <si>
    <t>RHITDRSUSY - IT Support Syd</t>
  </si>
  <si>
    <t>RHITFOHEAD - IT helpdesk - Administrativ</t>
  </si>
  <si>
    <t>RHITFOHELE - IT helpdesk - Klinisk team</t>
  </si>
  <si>
    <t>RHITPROJLE - IT Projektledelse - Projektleder team</t>
  </si>
  <si>
    <t>RHITPROPMO - IT Projektledelse - PMO team</t>
  </si>
  <si>
    <t>RHITSYSTLE - IT Systemforvaltning - Klinisk team</t>
  </si>
  <si>
    <t>RHITFOAPDI - IT Arkitektur og Portefølje dialog team</t>
  </si>
  <si>
    <t>RHITLEDSEK - IT Ledelsessekretariat</t>
  </si>
  <si>
    <t>RHITSTABØK - IT Stab - Økonomi-controller team</t>
  </si>
  <si>
    <t>NÆMEDI2LÆS - Lægesekretærer Medicin 2 - Næstved</t>
  </si>
  <si>
    <t>NÆMEDI2AMB - Amb. for hjertesygdomme Medicin 2 Næstved</t>
  </si>
  <si>
    <t>NÆMEDI2HOM - Amb. for hormonsygdomme Næstved</t>
  </si>
  <si>
    <t>SLMEDI2AMB - Amb. for hjertesygdomme Slagelse</t>
  </si>
  <si>
    <t>erhvervsmæssigt</t>
  </si>
  <si>
    <t>privat og erhvervmæssigt</t>
  </si>
  <si>
    <t>Retningslinje for straffeattester og børneattester i Region Sjælland</t>
  </si>
  <si>
    <t>Stilling/titelskift</t>
  </si>
  <si>
    <t>Ma. Kreds</t>
  </si>
  <si>
    <t>Overenskomstansat</t>
  </si>
  <si>
    <t>Elev</t>
  </si>
  <si>
    <t>Flexjob</t>
  </si>
  <si>
    <t>Løntilskud</t>
  </si>
  <si>
    <t>Honorar/Vederlag</t>
  </si>
  <si>
    <t>Oversigt over forhåndsaftaler</t>
  </si>
  <si>
    <t>RHITDRINBA - IT Infrastruktur - Backoffice</t>
  </si>
  <si>
    <t>RHITDRINOP - IT Operation Center</t>
  </si>
  <si>
    <t>RHITDRINSE - IT Infrastruktur - Server og Storage</t>
  </si>
  <si>
    <t>RHITDRINSY - IT Infrastruktur Systemplatforme</t>
  </si>
  <si>
    <t>RHITDROPKO - IT infrastruktur - Opgave Koordinering</t>
  </si>
  <si>
    <t>PSAFVOG2HU - Psyk. Hukommelsesklinik - Vordingborg</t>
  </si>
  <si>
    <t>HOGENEKVAL - Kvalitetsarbejde - Generel - Holbæk</t>
  </si>
  <si>
    <t>NÆMEDI2ETU / ETUB - Medicin 2 - Næstved</t>
  </si>
  <si>
    <t>KMSIKRMEKU - KM-Merkur</t>
  </si>
  <si>
    <t>HOMEDIKARD - Kar.modtagelse 44-4 - Medicin - Holbæk</t>
  </si>
  <si>
    <t>PSSYVOKLIN - Psyk - SY - Psykiatrisk klinik Psyk. Syd</t>
  </si>
  <si>
    <t>ROONKOLÆSE - Lægesekretærer - Onkologi - Roskilde</t>
  </si>
  <si>
    <t>Alle relevante felter for ansættelsen skal udfyldes. Returneres hvis ikke udfyldt korrekt</t>
  </si>
  <si>
    <t>Ansættelse</t>
  </si>
  <si>
    <t>KMSIKRSATE - KM-Satelitten</t>
  </si>
  <si>
    <t>KMSIKRSKOL - KM-Gl. Skolestue</t>
  </si>
  <si>
    <t>HOMEDISEKR - Medicinsk sekretariat</t>
  </si>
  <si>
    <t>NÆPATOMORO - Molekylærpatologisk team</t>
  </si>
  <si>
    <t>SLMEDI1LÆG - Læger - Medicin 1 - Slagelse</t>
  </si>
  <si>
    <t>SLMEDI2LÆG - Læger - Medicin 2 - Slagelse</t>
  </si>
  <si>
    <t>SLMIKRLÆGE - Læger - Klinisk Mikrobiologi - Slagelse</t>
  </si>
  <si>
    <t>BNBOEN5A-H - BN-Højbovej 5</t>
  </si>
  <si>
    <t>BNSPEC3A-G - BN-Højbovej 3</t>
  </si>
  <si>
    <t>RHITSYSTSO - IT Systemforvaltning - Administrativ</t>
  </si>
  <si>
    <t>RONEURNECE - Neurofys. Center - Neurologi - Roskilde</t>
  </si>
  <si>
    <t>RHKUSEKR- KU Sekretariat</t>
  </si>
  <si>
    <t>KØANÆSFÆLL - Fællesafsnit læger - Anæstesi - Køge</t>
  </si>
  <si>
    <t>KØANÆSLÆGE - Fælles - Anæstesi - Køge</t>
  </si>
  <si>
    <t>KSHKKØSLL3 - KS Køkken - Slagelse - Niv.3</t>
  </si>
  <si>
    <t>khr-loen-team9@regionsjaelland.dk</t>
  </si>
  <si>
    <t>khr-loen-team8@regionsjaelland.dk</t>
  </si>
  <si>
    <t>khr-loen-team7@regionsjaelland.dk</t>
  </si>
  <si>
    <t>khr-loen-team10@regionsjaelland.dk</t>
  </si>
  <si>
    <t>khr-loen-team5@regionsjaelland.dk</t>
  </si>
  <si>
    <t>ændring</t>
  </si>
  <si>
    <t>nyansættelse</t>
  </si>
  <si>
    <t>fratrædelse</t>
  </si>
  <si>
    <t>orlov</t>
  </si>
  <si>
    <t>Brystkirurgi – Ringsted</t>
  </si>
  <si>
    <t>31/3-18 niveau</t>
  </si>
  <si>
    <t>Omregning til nyt grundbeløbsniveau</t>
  </si>
  <si>
    <r>
      <t xml:space="preserve">Nyt grundbeløb </t>
    </r>
    <r>
      <rPr>
        <sz val="10"/>
        <color rgb="FFFF0000"/>
        <rFont val="Georgia"/>
        <family val="1"/>
      </rPr>
      <t>31.03.2018-niveau</t>
    </r>
  </si>
  <si>
    <r>
      <t xml:space="preserve">Nuværende grundbeløb
</t>
    </r>
    <r>
      <rPr>
        <b/>
        <sz val="10"/>
        <rFont val="Georgia"/>
        <family val="1"/>
      </rPr>
      <t>01.01.2006</t>
    </r>
    <r>
      <rPr>
        <sz val="10"/>
        <rFont val="Georgia"/>
        <family val="1"/>
      </rPr>
      <t>- niveau</t>
    </r>
  </si>
  <si>
    <r>
      <t xml:space="preserve">Nuværende grundbeløb
</t>
    </r>
    <r>
      <rPr>
        <b/>
        <sz val="10"/>
        <rFont val="Georgia"/>
        <family val="1"/>
      </rPr>
      <t>31.03.2000-</t>
    </r>
    <r>
      <rPr>
        <sz val="10"/>
        <rFont val="Georgia"/>
        <family val="1"/>
      </rPr>
      <t xml:space="preserve"> niveau</t>
    </r>
  </si>
  <si>
    <t>Overenskomstnr.</t>
  </si>
  <si>
    <r>
      <t xml:space="preserve">Beløbet skal oplyses i årligt grundbeløb
</t>
    </r>
    <r>
      <rPr>
        <b/>
        <sz val="10"/>
        <color rgb="FFFF0000"/>
        <rFont val="Georgia"/>
        <family val="1"/>
      </rPr>
      <t>31/3-2018 niveau</t>
    </r>
  </si>
  <si>
    <t>AMR ROONKO Læger Roskilde - 5461</t>
  </si>
  <si>
    <t>HOIMMUNÆ /Klinisk Immunologi - Holbæk</t>
  </si>
  <si>
    <t>ROSUH /Sjællands Universitetshospital</t>
  </si>
  <si>
    <t>SOCIALOMRÅ /Socialområdet</t>
  </si>
  <si>
    <t>APOTEKER /Apo-Sygehusapoteket</t>
  </si>
  <si>
    <t>RHKØK /Koncern Økonomi</t>
  </si>
  <si>
    <t>RHKHR /Koncern HR</t>
  </si>
  <si>
    <t>PHC /Præhospitalt Center</t>
  </si>
  <si>
    <t>RHIT /Koncern IT</t>
  </si>
  <si>
    <t>RHLEDSEKR /Ledelsessekretariat</t>
  </si>
  <si>
    <t>RHRU /Regional Udvikling</t>
  </si>
  <si>
    <t>HOMIKRHYSL /Klinisk Mikrobiologi - Hygiejne - Holbæk</t>
  </si>
  <si>
    <t>FARADIFÆRO /Fælles - Røntgen - Fakse</t>
  </si>
  <si>
    <t>ATALKOTRAF /Alkohol Narko og Trafik Kursus</t>
  </si>
  <si>
    <t>RHKØKANAFR /Analyse &amp; Afregning</t>
  </si>
  <si>
    <t>PHCAMKLÆGE /PHC - AMK Læger</t>
  </si>
  <si>
    <t>PLPRAKLÆGE /Praksislæger fase 2+3</t>
  </si>
  <si>
    <t>RHITDRBACK /IT Infrastruktur - Backoffice</t>
  </si>
  <si>
    <t>RHLEDKOM /Kommunikation</t>
  </si>
  <si>
    <t>RHRUBRUXEL /Bruxelles</t>
  </si>
  <si>
    <t>KØIMMUNÆ /Klinisk Immunologi - Køge</t>
  </si>
  <si>
    <t>BGBAKKEGÅR /Bakkegården</t>
  </si>
  <si>
    <t>RHKØKBUDGE /Budget</t>
  </si>
  <si>
    <t>PHCBEFORDR /PHC - Befordringsservice</t>
  </si>
  <si>
    <t>RHITDRDBTE /IT Drift Databaser team</t>
  </si>
  <si>
    <t>HOFYNUF2KØ /Fælles2 - Klinisk Fysiologi - Holbæk</t>
  </si>
  <si>
    <t>BGFÆLL /Bakkegården fælles</t>
  </si>
  <si>
    <t>RHKØKIND /Indkøb</t>
  </si>
  <si>
    <t>PHCFAGSEKR /PHC - Fagsekretariat</t>
  </si>
  <si>
    <t>RHITDRLED /IT Drift</t>
  </si>
  <si>
    <t>RHRUINNOVA /Innovation og Vækst</t>
  </si>
  <si>
    <t>HOFYNUFYKØ /Kl. Fysiologi/Nuklearmed. - Holb. (VP)</t>
  </si>
  <si>
    <t>RHLEDPRESS /Presse</t>
  </si>
  <si>
    <t>RHLEDRÅDIR /Råds- og Direktionssekretariat</t>
  </si>
  <si>
    <t>RHPRTANDRT /Tand RT</t>
  </si>
  <si>
    <t>RHPRTANDSP /Tand - Special</t>
  </si>
  <si>
    <t>BGÅBNE /Bakkegården åbne pladser</t>
  </si>
  <si>
    <t>BGÅBNESKEL /Skelbækgård - åben afdeling</t>
  </si>
  <si>
    <t>BNADMI /BN-Administration</t>
  </si>
  <si>
    <t>BNBOEN /BN-Almindelige Boenheder</t>
  </si>
  <si>
    <t>BNBOEN5 /BN-Højbovej 5</t>
  </si>
  <si>
    <t>BNBOEN5I-O /BN-Højbovej 5 I-O</t>
  </si>
  <si>
    <t>BNBOEN7TV /BN-Højbovej 7 tv.</t>
  </si>
  <si>
    <t>RHITFOSUHO /IT Support Holbæk Sygehus</t>
  </si>
  <si>
    <t>NÆANÆSSMER /Smerteklinikken - Anæstesi - Næstved</t>
  </si>
  <si>
    <t>BNBOENBA1A /BN-Blochs Allé 1A</t>
  </si>
  <si>
    <t>RHITFOSUKØ /IT Support Køge Sygehus</t>
  </si>
  <si>
    <t>NÆANÆSSTER /Sterilcentralen - Anæstesi - Næstved</t>
  </si>
  <si>
    <t>KØANÆSPLEJ /Plejeafsnit - Anæstesi - Køge</t>
  </si>
  <si>
    <t>BNBOENBLOC /BN-Blochs Allé 1</t>
  </si>
  <si>
    <t>RHITFOSUNO /IT Support Nord</t>
  </si>
  <si>
    <t>NÆBIOK /Klinisk Biokemi -Næstved-Slagelse-Nyk. F</t>
  </si>
  <si>
    <t>KØANÆSSTER /Sterilcentral - Anæstesi - Køge</t>
  </si>
  <si>
    <t>BNBOENKERE /BN-KereCenter</t>
  </si>
  <si>
    <t>RHITFOSUNY /IT Support Nykøbing F. Sygehus</t>
  </si>
  <si>
    <t>NÆBIOKAKCE /Klinisk Biokemi - AK Center - Næstved</t>
  </si>
  <si>
    <t>KØBIOK /Klinisk Biokemisk Afdeling - Køge</t>
  </si>
  <si>
    <t>BNBOENSKOV /BN-Skovgården</t>
  </si>
  <si>
    <t>RHITFOSUNÆ /IT Support Næstved Sygehus</t>
  </si>
  <si>
    <t>NÆBIOKAKLÆ /Klinisk Biokemi - AK Center Læger Næst.</t>
  </si>
  <si>
    <t>KØBIOKBIOK /Klinisk Biokemisk Afdeling /- Køge (VP)</t>
  </si>
  <si>
    <t>BNLEDELSE /BN Ledelse</t>
  </si>
  <si>
    <t>RHITFOSUPP /IT Support</t>
  </si>
  <si>
    <t>NÆBIOKBIOB /Klinisk Biokemi - Biobank - Næstved</t>
  </si>
  <si>
    <t>KØBIOKFÆL1 /Fælles1 - Klinisk Biokemi - Køge (VP)</t>
  </si>
  <si>
    <t>BNSPEC /BN-Specialområdet</t>
  </si>
  <si>
    <t>RHITFOSURI /IT Support Ringsted</t>
  </si>
  <si>
    <t>NÆBIOKBIOK /Klinisk Biokemi - Kl. Biokemi - Næst.</t>
  </si>
  <si>
    <t>KØBIOKFÆLL /Fælles - Klinisk Biokemi - Køge</t>
  </si>
  <si>
    <t>BNSPEC3 /BN-Højbovej 3</t>
  </si>
  <si>
    <t>RHITFOSURO /IT Support Roskilde Sygehus</t>
  </si>
  <si>
    <t>NÆBIOKFÆLL /Fælles - Klinisk Biokemi - Næst.-Slag.</t>
  </si>
  <si>
    <t>KØBIOKS1 /Sektion 1 - Klinisk Biokemi - Køge</t>
  </si>
  <si>
    <t>BNSPEC7TH /BN-Højbovej 7 th.</t>
  </si>
  <si>
    <t>RHITFOSUSL /IT Support Slagelse Sygehus</t>
  </si>
  <si>
    <t>NÆBIOKKVUD /Kl. Biokemi Kvalitet Uddannelse Næst.</t>
  </si>
  <si>
    <t>KØBIOKS2 /Sektion 2 - Klinisk Biokemi - Køge</t>
  </si>
  <si>
    <t>BNSPECHAVE /BN-Havebyvej</t>
  </si>
  <si>
    <t>RHITFOSUSO /IT Support Sorø</t>
  </si>
  <si>
    <t>NÆBIOKTARM /Klinisk Biokemi - Tarmkræftsek - Næstved</t>
  </si>
  <si>
    <t>KØBIOKS3 /Sektion 3 - Klinisk Biokemi - Køge</t>
  </si>
  <si>
    <t>BNSPECKOF5 /BN-Kofoedsvej 5</t>
  </si>
  <si>
    <t>RHITFOSUSY /IT Support Syd</t>
  </si>
  <si>
    <t>NÆBYGNBYGN /Bygningsafdelingen - Næstved</t>
  </si>
  <si>
    <t>KØBIOKS4 /Sektion 4 - Klinisk Biokemi - Køge</t>
  </si>
  <si>
    <t>BNSPECKVIS /BN-Kvisten</t>
  </si>
  <si>
    <t>RHITFOSUTE /IT Support - Teamledelse</t>
  </si>
  <si>
    <t>NÆBYGNTEKN /Teknisk afsnit - Næstved</t>
  </si>
  <si>
    <t>KØDRIFDRIF /Driftsafdelingen - Køge</t>
  </si>
  <si>
    <t>BNSPECSPEA /BN-Specialtilbud A</t>
  </si>
  <si>
    <t>RHITINFSIK /IT Informationssikkerhed</t>
  </si>
  <si>
    <t>NÆFYERERGO /Ergoterapi - Fysio-ergoterapi - Næstved</t>
  </si>
  <si>
    <t>KØDRIFINFO /Informationen - Drift - Køge</t>
  </si>
  <si>
    <t>BNSPECSÆRF /BN-Særforanstaltning</t>
  </si>
  <si>
    <t>RHITLEDSEK /IT Ledelsessekretariat</t>
  </si>
  <si>
    <t>NÆFYERFYSI /Fysioterapi - Fysio-ergoterapi - Næstved</t>
  </si>
  <si>
    <t>KØDRIFTEKB /Teknik B - Drift - Køge</t>
  </si>
  <si>
    <t>BNSYDLOLL /Bo og Naboskab Sydlolland</t>
  </si>
  <si>
    <t>RHITSP /Sundhedsplatform</t>
  </si>
  <si>
    <t>NÆGARALÆSE /Garantiklinikken - Lægesekretærer Næst.</t>
  </si>
  <si>
    <t>KØDRIFTEKN /Teknik - Drift - Køge</t>
  </si>
  <si>
    <t>BNVIKARKOR /BN - Vikarkorps</t>
  </si>
  <si>
    <t>RHITSTAB /IT Stab</t>
  </si>
  <si>
    <t>NÆGARANTI /Garantiklinikken - NSR sygehuse</t>
  </si>
  <si>
    <t>KØFYNU /Klinisk Fysiologisk/Nuklearmedicinsk Afd</t>
  </si>
  <si>
    <t>EHADMI /Administration Else Hus</t>
  </si>
  <si>
    <t>RHITSTABAU /IT Stab - Aftale og Udbud</t>
  </si>
  <si>
    <t>NÆIMMU /Klinisk Immunologi - Regional enhed</t>
  </si>
  <si>
    <t>KØFYNUFYNU /Klinisk Fysiologi/Nyklearmed. - Køge</t>
  </si>
  <si>
    <t>EHBISP /Bispegården</t>
  </si>
  <si>
    <t>RHITSTABØK /IT Stab - Økonomi-controller team</t>
  </si>
  <si>
    <t>NÆIMMUDOPR /Klinisk immu - Donor/Produktion - Næst.</t>
  </si>
  <si>
    <t>KØFYNUFÆL2 /Fælles2 - Klinisk Fysiologi - Køge</t>
  </si>
  <si>
    <t>EHBISPLED /Bispegården Ledelse</t>
  </si>
  <si>
    <t>RHITUDADMI /IT Systemforvaltning - Administrativ</t>
  </si>
  <si>
    <t>NÆIMMUFORS /Driftsmæssig forskning Klinisk Immu (K)</t>
  </si>
  <si>
    <t>KØFYNUFÆLL /Fælles - Klinisk Fysiologi - Køge</t>
  </si>
  <si>
    <t>EHDAGCENT /Dagcenter</t>
  </si>
  <si>
    <t>RHITUDKLIN /IT Systemforvaltning - Klinisk team SP</t>
  </si>
  <si>
    <t>NÆIMMUFÆLL /Fælles - Klinisk Immunologi - Næstved</t>
  </si>
  <si>
    <t>KØGENEUSK /USK</t>
  </si>
  <si>
    <t>EHDAGHUS15 /Dagcenter + Hus 15</t>
  </si>
  <si>
    <t>RHITUDPARA /IT Systemforvaltn. - Paraklinisk team</t>
  </si>
  <si>
    <t>NÆIMMULASE /Kl. Immu Laboratorie/Serologi - Næst.</t>
  </si>
  <si>
    <t>KØGYOBFEFÆ /Fælles Fertilitetskl. - Gyn/Obs - Køge</t>
  </si>
  <si>
    <t>EHELSEHUS /Else Hus</t>
  </si>
  <si>
    <t>RHITUDPMO /IT Projektledelse - PMO team</t>
  </si>
  <si>
    <t>NÆINTR /Intro reservelæger - Næst.-Slag.</t>
  </si>
  <si>
    <t>KØGYOBFELA /Labora. Fertilitetskl. - Gyn/Obs - Køge</t>
  </si>
  <si>
    <t>EHHUS11 /Hus 11</t>
  </si>
  <si>
    <t>RHITUDPROJ /IT Projektledelse</t>
  </si>
  <si>
    <t>NÆKVPU /Kvalitetspulje fælleskt. NSR sygeh. (K)</t>
  </si>
  <si>
    <t>KØGYOBFEPL /Pleje Fertilitetskl. - Gyn/Obs - Køge</t>
  </si>
  <si>
    <t>EHHUS11+13 /Hus 11 + 13</t>
  </si>
  <si>
    <t>RHITUDPROT /IT Projektledelse - Projektleder team</t>
  </si>
  <si>
    <t>NÆLISS /LISS-fælleskontoen - Næstved (K)</t>
  </si>
  <si>
    <t>KØGYOBFERT /Fertilitetsklinikken - Køge</t>
  </si>
  <si>
    <t>EHHUS13 /Hus 13</t>
  </si>
  <si>
    <t>NÆMEDI1KOM /Kompetencecenter for lungesygdom Næstved</t>
  </si>
  <si>
    <t>EHHUS15 /Hus 15</t>
  </si>
  <si>
    <t>RHITUDVIKL /IT Udvikling</t>
  </si>
  <si>
    <t>NÆMEDI1LUN /Afsnit for lungesygdomme Medicin 1 Næst.</t>
  </si>
  <si>
    <t>KØKARDLÆSE /Lægesekretær - Kardiologisk - Køge</t>
  </si>
  <si>
    <t>EHLEDELSE /EH Ledelse</t>
  </si>
  <si>
    <t>NÆMEDI1LÆG /Læger - Medicin 1 - Næstved</t>
  </si>
  <si>
    <t>KØKIRUA1 /Sengeafsnit A 1 - Kirurgi - Køge</t>
  </si>
  <si>
    <t>EHSK /Elsehus og Skelbakken</t>
  </si>
  <si>
    <t>NÆMEDI1LÆS /Lægesekretærer Medicin 1 - Næstved</t>
  </si>
  <si>
    <t>KØKIRUA2 /Sengeafsnit A 2 - Kirurgi - Køge</t>
  </si>
  <si>
    <t>EHSOL1 /SOL 1</t>
  </si>
  <si>
    <t>NÆMEDI2AMB /Amb for hjertesygdomme Medicin 2 Næstved</t>
  </si>
  <si>
    <t>KØKIRUAMBU /Ambulatorium/SDK - Kirurgi - Køge</t>
  </si>
  <si>
    <t>EHSOL2 /SOL 2</t>
  </si>
  <si>
    <t>NÆMEDI2ETU /ETUB - Medicin 2 - Næstved</t>
  </si>
  <si>
    <t>KØKIRUENDO /Endoskopiafsnit - Kirurgi - Køge</t>
  </si>
  <si>
    <t>EHVIKARER /Vikarer Else Hus</t>
  </si>
  <si>
    <t>NÆMEDI2HOM /Amb for hormonsygdomme Næstved</t>
  </si>
  <si>
    <t>KØKIRUFÆL2 /Fælles2 - Kirurgi - Køge (VP)</t>
  </si>
  <si>
    <t>FRAKTIVERI /Aktiveringstilbudene</t>
  </si>
  <si>
    <t>NÆMEDI2LÆS /Lægesekretærer Medicin 2 Næstved</t>
  </si>
  <si>
    <t>KØKIRUFÆLL /Fælles - Kirurgi - Køge</t>
  </si>
  <si>
    <t>FRFORSDAG /Dagteam - Forsorgshjemmet (VP)</t>
  </si>
  <si>
    <t>NÆMEDI3ME3 /Medicin 3 Næstved</t>
  </si>
  <si>
    <t>KØKIRUKIRU /Kirurgisk Afdeling - Køge</t>
  </si>
  <si>
    <t>FRFORSKØKK /Køkken - Forsorgshjemmet (VP)</t>
  </si>
  <si>
    <t>NÆMEDI3NEU /Center for Neurorehab - Medicin 3 Næst.</t>
  </si>
  <si>
    <t>KØKIRULÆSE /Lægesekretær - Kirurgi - Køge</t>
  </si>
  <si>
    <t>FRFORSORG /Forsorgshjemmet</t>
  </si>
  <si>
    <t>NÆORTOHENV /Reg.henvisningsenhed - Ortopædki - Næst</t>
  </si>
  <si>
    <t>KØMEDI /Medicinsk Afdeling - Køge</t>
  </si>
  <si>
    <t>FRFORSPÆDA /Pædagoger - Forsorgshjemmet (VP)</t>
  </si>
  <si>
    <t>NÆORTOLÆGE /Center for Planlagt Ort kir læger Næst.</t>
  </si>
  <si>
    <t>KØMEDIFÆL3 /Fælles3 - Medicin - Køge (VP)</t>
  </si>
  <si>
    <t>FRFORSTIME /Timeløn - Forsorgshjemmet (VP)</t>
  </si>
  <si>
    <t>NÆORTOLÆSE /Center for Planlagt Ort kir læges. Næst.</t>
  </si>
  <si>
    <t>KØMEDIFÆL4 /Fælles4 - Medicin - Køge (VP)</t>
  </si>
  <si>
    <t>FRFORSØVRI /Øvrige - Forsorgshjemmet (VP)</t>
  </si>
  <si>
    <t>NÆORTOSENG /Center for Planlagt Ort kir se.afs Næst.</t>
  </si>
  <si>
    <t>KØMEDIFÆLL /Fælles - Medicin - Køge</t>
  </si>
  <si>
    <t>FRROSKHJEM /Forsorgshjemmet Roskildehjemmet</t>
  </si>
  <si>
    <t>NÆPKO /PKO-ordning - Næst.-Slag.</t>
  </si>
  <si>
    <t>KØMEDILÆSE /Lægesekretær - Medicin - Køge</t>
  </si>
  <si>
    <t>FRUDSLUS /Udslusningsboliger (K)</t>
  </si>
  <si>
    <t>NÆPRA1 /Praksislæger fase 1 - Næst.-Slag.</t>
  </si>
  <si>
    <t>KØMEDIM1 /M 1 Endokrinologi - Medicin - Køge</t>
  </si>
  <si>
    <t>GFGLIMREFU /Glim-Refugium</t>
  </si>
  <si>
    <t>NÆPÆDIFORS /Forskning Børne- &amp; Ungeafdelingen Næst</t>
  </si>
  <si>
    <t>KØMEDIM2 /M 2 Gastroenterologi - Medicin - Køge</t>
  </si>
  <si>
    <t>GFLEDELSE /Glim-Refugium - Ledelse</t>
  </si>
  <si>
    <t>NÆRADI /Radiologi - Næstved Slagelse</t>
  </si>
  <si>
    <t>KØMEDIM3 /Sengeafsnit M3 - Medicin - Køge</t>
  </si>
  <si>
    <t>GFPRAKELEV /Praktikanter-Elever</t>
  </si>
  <si>
    <t>NÆRADILÆGE /Læger - Radiologi - Næstved</t>
  </si>
  <si>
    <t>GFPÆDAPERS /Pædagogisk personale</t>
  </si>
  <si>
    <t>NÆRADILÆSE /Lægesekretærer - Radiologi - Næstved</t>
  </si>
  <si>
    <t>KØMEDIM6 /M 6 Gastroentero./reumato. - Med. - Køge</t>
  </si>
  <si>
    <t>GFVIKARER /Vikarer Glim Refugium</t>
  </si>
  <si>
    <t>NÆRADIRADI /Radiologi - Radiologi - Næstved</t>
  </si>
  <si>
    <t>KØORTO /Ortopædkirurgisk Afdeling - Køge</t>
  </si>
  <si>
    <t>GFØVRIGT /Øvrigt personale</t>
  </si>
  <si>
    <t>NÆSTABFORS /Driftsmæssig forskning administration(K)</t>
  </si>
  <si>
    <t>KØORTOAMBU /Ambulatorium - Ortopædkirurgi - Køge</t>
  </si>
  <si>
    <t>HBADMI /Administration Himmelev Behandlingshjem</t>
  </si>
  <si>
    <t>NÆSTABPROD /Økonomi Produktion Planlægning Adm. Næst</t>
  </si>
  <si>
    <t>KØORTOFORS /Driftsmæssig forskning Ortopæd Køge (K)</t>
  </si>
  <si>
    <t>HBAFDLED1 /Himmelev Beh. Afdelingsled. 1</t>
  </si>
  <si>
    <t>NÆSTABSEKR /Sekretariat - Adm. - Næstved</t>
  </si>
  <si>
    <t>KØORTOFÆL3 /Fælles3 - Ortopædkirurgi - Køge (VP)</t>
  </si>
  <si>
    <t>HBAFDLED2 /Himmelev Beh. Afdelingsled. 2</t>
  </si>
  <si>
    <t>NÆSTABSTUD /Medicinstuderende NSR sygehuse (K)</t>
  </si>
  <si>
    <t>KØORTOFÆL4 /Fælles4 - Ortopædkirurgi - Køge (VP)</t>
  </si>
  <si>
    <t>HBBOLIGA /Bolig A</t>
  </si>
  <si>
    <t>NÆSTABYL /Yngre læg. vi.ud. - Næst. Slag. Ring.(K)</t>
  </si>
  <si>
    <t>KØORTOFÆLL /Fælles - Ortopædkirurgi - Køge</t>
  </si>
  <si>
    <t>HBBOLIGB /Bolig B</t>
  </si>
  <si>
    <t>RIANÆSANÆS /Anæstesi - Anæstesi - Ringsted</t>
  </si>
  <si>
    <t>KØORTOH1 /Sengeafsnit H 1 - Ortopædkirurgi - Køge</t>
  </si>
  <si>
    <t>HBBOLIGC /Bolig C</t>
  </si>
  <si>
    <t>RIANÆSOPER /Operation - Anæstesi - Ringsted</t>
  </si>
  <si>
    <t>KØORTOH3 /Sengeafsnit H 3 - Ortopædkirurgi - Køge</t>
  </si>
  <si>
    <t>HBDAGAFD /Dagafdeling</t>
  </si>
  <si>
    <t>RIANÆSOPVÅ /Opvågning - Anæstesi - Ringsted</t>
  </si>
  <si>
    <t>KØORTOLÆSE /Lægesekretær - Ortopædkirurgi - Køge</t>
  </si>
  <si>
    <t>HBHIMMBEHA /Himmelev Behandlingshjem</t>
  </si>
  <si>
    <t>RIBIOKBIOK /Klinisk Biokemi - Kl. Biokemi - Ring.</t>
  </si>
  <si>
    <t>KØPÆDIHJEM /Pleje af hj. barn - Pædiatri - Køge</t>
  </si>
  <si>
    <t>HBINTSKOLE /Intern Skole</t>
  </si>
  <si>
    <t>RIBYGNTEKN /Teknisk afsnit - Ringsted</t>
  </si>
  <si>
    <t>KØRADIFÆLL /Fælles - Billeddiagnostik - Køge</t>
  </si>
  <si>
    <t>HBLEDELSE /HB Ledelse</t>
  </si>
  <si>
    <t>RIRADILED /Ledelse - Radiologi - Ringsted (K)</t>
  </si>
  <si>
    <t>KØRADILÆSE /Lægesekretær - Billeddiagnostik - Køge</t>
  </si>
  <si>
    <t>HBNATVAGT /Nattevagt</t>
  </si>
  <si>
    <t>RIRADILÆG2 /Læger - Radiologi - Slagelse (Ringsted)</t>
  </si>
  <si>
    <t>KØRADIPLEJ /Plejeafsnit - Billeddiagnostik - Køge</t>
  </si>
  <si>
    <t>HBPRAKAFD /Praktisk afdeling</t>
  </si>
  <si>
    <t>KØRADIRADI /Billeddiagnostisk Afdeling - Køge</t>
  </si>
  <si>
    <t>KØREUMERGO /Ergoterapi - Reumatologi - Køge (VP)</t>
  </si>
  <si>
    <t>KMFLEXTEAM /KM - Det flexible team</t>
  </si>
  <si>
    <t>KØREUMFYER /Fysio-/ergoterapi - Reumatologi - Køge</t>
  </si>
  <si>
    <t>KMFÆLLES /KM-Fælles</t>
  </si>
  <si>
    <t>RIRADIRADI /Radiologi - Radiologi - Ringsted</t>
  </si>
  <si>
    <t>KØREUMFÆLL /Fælles - Reumatologi - Køge</t>
  </si>
  <si>
    <t>KMKOFOEDSM /Kofoedsminde</t>
  </si>
  <si>
    <t>ROIMMUNÆ /Klinisk Immunologi - Roskilde</t>
  </si>
  <si>
    <t>KØREUMLÆSE /Lægesekretær - Reumatologi - Køge</t>
  </si>
  <si>
    <t>KMLEDELSE /KM Ledelse</t>
  </si>
  <si>
    <t>ROMIKRHYSL /Klinisk Mikrobiologi - Hygiejne - Rosk.</t>
  </si>
  <si>
    <t>KØREUMREUM /Fysio-/ergoterapi - Reumatologi - Ro/Kø</t>
  </si>
  <si>
    <t>KMSIKR /KM-Den sikrede Virksomhed</t>
  </si>
  <si>
    <t>SLAKUT /Akutafdelingen - Slagelse</t>
  </si>
  <si>
    <t>KØSEKRSEKR /Sekretariat - Sygehusledelse - Køge</t>
  </si>
  <si>
    <t>KMSIKRDRAG /KM-Dragsminde</t>
  </si>
  <si>
    <t>SLAKUT1SAL /Akutafdelingen 1. sal - Slagelse</t>
  </si>
  <si>
    <t>KØSTABHERS /Henvisningsenhed(RS) - Stab - Køge</t>
  </si>
  <si>
    <t>KMSIKRHØJ1 /KM-Højbo 1</t>
  </si>
  <si>
    <t>SLAKUTFORS /Driftsmæssig forskning AKUT Slagelse (K)</t>
  </si>
  <si>
    <t>KØSTABHESU /Henvisningsenhed(SUH) - Stab - Køge</t>
  </si>
  <si>
    <t>KMSIKRHØJ2 /KM-Højbo 2</t>
  </si>
  <si>
    <t>SLAKUTLÆGE /Læger - Akutafdelingen - Slagelse</t>
  </si>
  <si>
    <t>KØSTABJOUR /Journalarkiv - Generel - Køge</t>
  </si>
  <si>
    <t>KMSIKRHØJ3 /KM-Højbo 3</t>
  </si>
  <si>
    <t>SLAKUTLÆSE /Lægesekretærer - Akutafdelingen - Slag.</t>
  </si>
  <si>
    <t>KØSTABSOSO /Socialrådgivere - Stab - Køge</t>
  </si>
  <si>
    <t>KMSIKRHØJ4 /KM-Højbo 4</t>
  </si>
  <si>
    <t>SLAKUTSTUE /Akutafdelingen stuen - Slagelse</t>
  </si>
  <si>
    <t>KØØNH /Øre-Næse-Hals-Kæbekir. Afd. - Rosk./Køge</t>
  </si>
  <si>
    <t>KMSIKRJUPI /KM-Jupiter</t>
  </si>
  <si>
    <t>SLAKUTTELE /Telefonister - AKUTafdelingen - Slagelse</t>
  </si>
  <si>
    <t>KØØNHAMBU /Ambulatorium - Øre/Næse/Hals - Køge</t>
  </si>
  <si>
    <t>KMSIKRLED0 /KM-Den sikrede Virksomhed - led 0</t>
  </si>
  <si>
    <t>SLANÆS /Anæstesi - Slagelse</t>
  </si>
  <si>
    <t>KØØNHAUDIO /Audioklinik - Øre/Næse/Hals - Køge</t>
  </si>
  <si>
    <t>KMSIKRLED1 /KM-Den sikrede Virksomhed - led 1</t>
  </si>
  <si>
    <t>SLANÆSANÆS /Anæstesi afsnit - Anæstesi - Slagelse</t>
  </si>
  <si>
    <t>KØØNHE1 /Sengeaf. E 1 - Øre/Næse/Hals/Kæbe - Køge</t>
  </si>
  <si>
    <t>KMSIKRLED2 /KM-Den sikrede Virksomhed - led 2</t>
  </si>
  <si>
    <t>SLANÆSINAF /Intermediært afsnit - Anæstesi - Slag.</t>
  </si>
  <si>
    <t>KØØNHFÆAUD /Fælles Audiokl. - Øre/Næse/Hals - Køge</t>
  </si>
  <si>
    <t>KMSIKRLED3 /KM-Den sikrede Virksomhed - led 3</t>
  </si>
  <si>
    <t>SLANÆSINTE /Intensiv afsnit - Anæstesi - Slagelse</t>
  </si>
  <si>
    <t>KØØNHFÆL3 /Fælles3 - Øre/Næse/Halskir. - Køge (VP)</t>
  </si>
  <si>
    <t>KMSIKRLED4 /KM-Den sikrede Virksomhed - led 4</t>
  </si>
  <si>
    <t>SLANÆSLÆGE /Læger - Anæstesi - Slagelse</t>
  </si>
  <si>
    <t>KØØNHFÆLL /Fælles - Øre/Næse/Hals/Kæbe - Køge</t>
  </si>
  <si>
    <t>KMSIKRLED5 /KM-Den sikrede Virksomhed - led 5</t>
  </si>
  <si>
    <t>SLANÆSLÆSE /Lægesekretærer - Anæstesi - Slagelse</t>
  </si>
  <si>
    <t>KØØNHKLÆSE /Lægesekretær - Øre/Næse/Hals/Kæbe - Køge</t>
  </si>
  <si>
    <t>KMSIKRLED6 /KM-Den sikr. Virk. og Åbne afd. - led 6</t>
  </si>
  <si>
    <t>SLANÆSOPPA /Operation - Anæstesi - Slagelse</t>
  </si>
  <si>
    <t>KØØNHLÆSE /Lægesekretær - Øre/Næse/Hals - Køge</t>
  </si>
  <si>
    <t>KMSIKRLUNA /KM-Luna</t>
  </si>
  <si>
    <t>SLANÆSSTER /Sterilcentral - Anæstesi - Slagelse</t>
  </si>
  <si>
    <t>KØØNHOPER /Operat.afsn. - Øre/Næse/Hals/Kæbe - Køge</t>
  </si>
  <si>
    <t>KMSIKRMARS /KM-Mars</t>
  </si>
  <si>
    <t>SLBIOKBIOK /Klinisk Biokemi - Kl. Biokemi - Slag.</t>
  </si>
  <si>
    <t>KØØNHSPEHV /Speciallægeprak. - ØNH - Køge (Hvidovre)</t>
  </si>
  <si>
    <t>KMSIKRMEKU /KM-Merkur</t>
  </si>
  <si>
    <t>SLBIOKFÆLL /Fælles - Klinisk Biokemi - Slagelse</t>
  </si>
  <si>
    <t>KØØNHTAMB /Ambulatori. - Tand-Mund-Kæbekir. - Køge</t>
  </si>
  <si>
    <t>KMSIKRPLUT /KM-Pluto</t>
  </si>
  <si>
    <t>SLBIOKKVUD /Kl. Biokemi Kvalitet Uddannelse Slag.</t>
  </si>
  <si>
    <t>KØØNHØNH /Øre/Næse/Hals/Kæbe Afdeling - Køge</t>
  </si>
  <si>
    <t>KMSIKRSATU /KM-Saturn</t>
  </si>
  <si>
    <t>NYKIRUFÆRO /Fælles - Kirurgi - Nykøbing F.</t>
  </si>
  <si>
    <t>KMSIKRSKOL /KM-Gl. Skolestue (VP)</t>
  </si>
  <si>
    <t>SLBYGNTEKN /Teknisk afsnit - Slagelse</t>
  </si>
  <si>
    <t>NYMEDILÆRO /Lægesekretær - Medicin - Nykøbing F.</t>
  </si>
  <si>
    <t>KMSIKRSKOV /KM-Skovbo</t>
  </si>
  <si>
    <t>SLEJEN /Ejend.dr. Kors. - Næst. Slag. Ring. (K)</t>
  </si>
  <si>
    <t>NYMEDINERO /Nefrologisk funk. - Medicin - Nyk. F.</t>
  </si>
  <si>
    <t>KMSIKRSYLT /KM-Syltholm</t>
  </si>
  <si>
    <t>SLFORSK /NSR sygehuse forskning (K)</t>
  </si>
  <si>
    <t>NYMEDIRO /Medicinsk Afdeling - Nykøbing F.</t>
  </si>
  <si>
    <t>KMSIKRVENU /KM-Venus</t>
  </si>
  <si>
    <t>SLFYER /Fysio- og ergoterapi - NSR sygehuse</t>
  </si>
  <si>
    <t>NYØNHAUDKØ /Audioklinik - Øre/Næse/Hals - Nykøbing F</t>
  </si>
  <si>
    <t>KMUDVI /KM-Udviklingscenter</t>
  </si>
  <si>
    <t>SLFYERERGO /Ergoterapi - Fysio-ergoterapi - Slagelse</t>
  </si>
  <si>
    <t>NYØNHLÆSKØ /Lægesekretær -Øre/Næse/Hals - Nykøbing F</t>
  </si>
  <si>
    <t>KMUDVIVÆRK /KM-Værkstedet</t>
  </si>
  <si>
    <t>SLFYERFORS /Driftsmæssig forskning FysErgoterapi (K)</t>
  </si>
  <si>
    <t>NÆFYNUF2KØ /Fælles2 - Klinisk Fysiologi - Næstved</t>
  </si>
  <si>
    <t>KMVISO /KM-VISO</t>
  </si>
  <si>
    <t>SLFYERFYSI /Fysioterapi - Fysio-ergoterapi - Slag.</t>
  </si>
  <si>
    <t>NÆFYNUFÆKØ /Fælles - Klinisk Fysiologi - Næstved</t>
  </si>
  <si>
    <t>KMÅBNEHØJV /KM-Højvang</t>
  </si>
  <si>
    <t>SLGYOB /Gynækologi og Obstetrik - Slagelse</t>
  </si>
  <si>
    <t>NÆFYNUKØ /Klinisk Fysiologi/Nyklearmed. - Næstved</t>
  </si>
  <si>
    <t>PUDØGN /Døgnafd. og eksterne døgnafd.</t>
  </si>
  <si>
    <t>SLGYOBAMB /Gyn ambulatorium - GynObs Slagelse</t>
  </si>
  <si>
    <t>NÆONKO12RO /Sengeafsnit 12 - Onkologi - Næstved</t>
  </si>
  <si>
    <t>PUDØGNAMBJ /Ekstern Team Ambjergvej (P-nr.)</t>
  </si>
  <si>
    <t>SLGYOBGAMB /Amb for Gravide - GynObs - Slagelse</t>
  </si>
  <si>
    <t>NÆONKOAMRO /Ambulatorium - Onkologi - Næstved</t>
  </si>
  <si>
    <t>PUDØGNDØGN /Døgnafdelinger</t>
  </si>
  <si>
    <t>SLGYOBJORD /Jordemodercenter - GynObs - Slagelse</t>
  </si>
  <si>
    <t>NÆONKOFÆRO /Fælles - Onkologi - Næstved</t>
  </si>
  <si>
    <t>PUDØGNHAMI /Ekstern Team Haminavej (P-nr.)</t>
  </si>
  <si>
    <t>SLGYOBLÆGE /Læger - GynObs - Slagelse</t>
  </si>
  <si>
    <t>NÆONKOLERO /Afsnitsledelse - Onkologi - Næstved</t>
  </si>
  <si>
    <t>PUPLATUNGD /Platangårdens ungdomscenter</t>
  </si>
  <si>
    <t>SLGYOBLÆSE /Lægesekretærer - GynObs - Slagelse</t>
  </si>
  <si>
    <t>NÆONKOLFRO /Afs lindrende indsats fælles - Onk-Næst.</t>
  </si>
  <si>
    <t>PUSTAB /Stabsfunktioner</t>
  </si>
  <si>
    <t>SLGYOBMBAF /Mor-Barn afsnit - GynObs - Slagelse</t>
  </si>
  <si>
    <t>NÆONKOLIRO /Afsnit for lindrende indsats - Onk-Næst.</t>
  </si>
  <si>
    <t>PUSTABADMI /Administration</t>
  </si>
  <si>
    <t>SLIMMU /Klinisk Immunologi - Slagelse</t>
  </si>
  <si>
    <t>NÆONKOLÆRO /Lægesekretær - Onkologi - Næstved</t>
  </si>
  <si>
    <t>PUSTABTEKN /Teknik og vedligeholdelse</t>
  </si>
  <si>
    <t>SLLEDELSE /Sygehusledelse (STOP) - NSR sygehuse</t>
  </si>
  <si>
    <t>NÆONKORARO /Radiofysikfunktion - Onkologi - Næstved</t>
  </si>
  <si>
    <t>PUUNDEPSYK /Undervisningen og psykologer</t>
  </si>
  <si>
    <t>NÆONKOSTRO /Strålefunktion - Onkologi - Næstved</t>
  </si>
  <si>
    <t>PUVISI /Visitation</t>
  </si>
  <si>
    <t>SLLEDELSE3 /Sygehusledelse CHBL - NSR sygehuse</t>
  </si>
  <si>
    <t>NÆPATOFÆRO /Fælles - Patologi - Næstved</t>
  </si>
  <si>
    <t>PUVISISOVI /Socialrådgiverteam og VISO</t>
  </si>
  <si>
    <t>SLMAKA /Mave-tarm Karkirurgi - Slagelse</t>
  </si>
  <si>
    <t>NÆPATOLARO /Laboratorieafsnit - Patologi - Næstved</t>
  </si>
  <si>
    <t>PUVISITESK /Ekstern Team Skoleparken (P-nr.)</t>
  </si>
  <si>
    <t>SLMAKAFORS /Driftsmæssig forsk. MaveTarmKir Slag (K)</t>
  </si>
  <si>
    <t>NÆPATOLÆRO /Lægesekretær - Patologi - Næstved</t>
  </si>
  <si>
    <t>RHSOCIAL /Socialafdelingen</t>
  </si>
  <si>
    <t>SLMAKAKAMB /Ambulant - Karkirurgi - Slagelse</t>
  </si>
  <si>
    <t>NÆPATOMORO /Molekylærpatologisk team</t>
  </si>
  <si>
    <t>SFADMI /Administration Stevnsfortet</t>
  </si>
  <si>
    <t>SLMAKAKLÆG /Læger - Karkirurgi - Slagelse</t>
  </si>
  <si>
    <t>NÆPATORO /Afsnitsledelse - Patologi - Næstved</t>
  </si>
  <si>
    <t>SFDAG /Dagtilbud</t>
  </si>
  <si>
    <t>SLMAKALÆSE /Lægesekretærer - Mave-tarm - Slagelse</t>
  </si>
  <si>
    <t>NÆREUMFYRO /Fysio-/ergoterapi - Reumatologi - Næst.</t>
  </si>
  <si>
    <t>SFLEDELSE /SF Ledelse</t>
  </si>
  <si>
    <t>SLMAKAMAMB /Ambulant - Mave-tarm kirurgi - Slag.</t>
  </si>
  <si>
    <t>NÆSTABSORO /Socialrådgivere - Stab - Næstved</t>
  </si>
  <si>
    <t>SFSTEVNSFO /Stevnsfortet</t>
  </si>
  <si>
    <t>SLMAKAMLÆG /Læger - Mave-tarm - Slagelse</t>
  </si>
  <si>
    <t>NÆUROLAMRO /Ambulatorium - Urologi - Næstved</t>
  </si>
  <si>
    <t>SFSYD /Afdeling Syd</t>
  </si>
  <si>
    <t>SLMAKASENG /Sengeafdeling - Mave-tarm kirurgi-Slag.</t>
  </si>
  <si>
    <t>NÆUROLFORO /Driftsmæssig forskning Urologi (K)</t>
  </si>
  <si>
    <t>SFVIKAR /Vikarer - Stevnsfortet</t>
  </si>
  <si>
    <t>SLMEDI1 /Medicin 1 - Slagelse</t>
  </si>
  <si>
    <t>NÆUROLFÆRO /Fælles - Urologi - Næstved</t>
  </si>
  <si>
    <t>SFØST /Afdeling Øst</t>
  </si>
  <si>
    <t>SLMEDI1+3 /Medicin 1 &amp; 3 - Slagelse</t>
  </si>
  <si>
    <t>NÆUROLLERO /Afsnitsledelse - Urologi - Næstved</t>
  </si>
  <si>
    <t>SKAFLA /Aflastningshuset</t>
  </si>
  <si>
    <t>SLMEDI1FOR /Driftsmæssig forskning Medicin 1 (K)</t>
  </si>
  <si>
    <t>NÆUROLLÆRO /Lægesekretærer - Urologi - Næstved</t>
  </si>
  <si>
    <t>SKBLÅTADMI /Blåt hus (administration)</t>
  </si>
  <si>
    <t>SLMEDI1GIG /Amb for gigt sygdomme mv Medicin 1 Slag.</t>
  </si>
  <si>
    <t>NÆØJENFÆRO /Fælles - Øjenafdeling - Næstved</t>
  </si>
  <si>
    <t>SKBOHU /Bo-huse</t>
  </si>
  <si>
    <t>SLMEDI1LUN /Afsnit for lungesygdomme Medicin 1 Slag.</t>
  </si>
  <si>
    <t>NÆØJENLERO /Afsnitsledelse - Øjenafdeling - Næstved</t>
  </si>
  <si>
    <t>SKBØRN /Børnehuset</t>
  </si>
  <si>
    <t>SLMEDI1LÆG /Læger - Medicin 1 - Slagelse</t>
  </si>
  <si>
    <t>NÆØJENLÆRO /Lægesekretær - Øjenafdeling - Næstved</t>
  </si>
  <si>
    <t>SKELBAKKEN /Bo- og Aflastningstillbud Skelbakken</t>
  </si>
  <si>
    <t>SLMEDI1LÆS /Lægesekretærer Medicin 1 Slagelse</t>
  </si>
  <si>
    <t>NÆØJENOPRO /Operationsafsn.- Øjenafdeling - Næstved</t>
  </si>
  <si>
    <t>SKMELLEMHU /Mellemhuset</t>
  </si>
  <si>
    <t>SLMEDI1MAT /Afsn. for mave-tarm syge Medicin 1 Slag.</t>
  </si>
  <si>
    <t>NÆØNHAMBKØ /Ambulatori. - Tand-Mund-Kæbekir. - Næst.</t>
  </si>
  <si>
    <t>SKUNGE /Ungehuset</t>
  </si>
  <si>
    <t>SLMEDI1PRO /Projekt PRO-data Medicin 1 Slagelse (K)</t>
  </si>
  <si>
    <t>NÆØNHFÆLKØ /Fælles - Tand-Mund- og Kæbekir. - Næst.</t>
  </si>
  <si>
    <t>SKVIKARHUS /Vikarhuset</t>
  </si>
  <si>
    <t>SLMEDI1YNG /Y Læger Medicin 1 Slagelse</t>
  </si>
  <si>
    <t>NÆØNHTMKKØ /Tand- Mund- og Kæbekirurgi - Næstved</t>
  </si>
  <si>
    <t>SRADMI /SR Adm. og Service</t>
  </si>
  <si>
    <t>SLMEDI2 /Medicin 2 - Slagelse</t>
  </si>
  <si>
    <t>RIPLBRFÆRO /Fælles - Brystkirurgi - Ringsted</t>
  </si>
  <si>
    <t>SRADMIADMI /SR Administration</t>
  </si>
  <si>
    <t>SLMEDI2AMB /Amb. for hjertesygdomme Slagelse</t>
  </si>
  <si>
    <t>RIPLBRLÆRO /Lægesekretær - Brystkirurgi - Ringsted</t>
  </si>
  <si>
    <t>SRADMISERV /SR Serviceafdelingen</t>
  </si>
  <si>
    <t>SLMEDI2FOR /Driftsmæssig forskning Medicin 2 (K)</t>
  </si>
  <si>
    <t>RIPLBRRO /Brystkirurgisk Afdeling - Ringsted</t>
  </si>
  <si>
    <t>SRBOOM /SR Boområdet</t>
  </si>
  <si>
    <t>SLMEDI2HJ2 /Hjerteafsnit2 -  Medicin 2 -  Slagelse</t>
  </si>
  <si>
    <t>RIPLBRSERO /Brystkirurgisk sengeafsnit - Ringsted</t>
  </si>
  <si>
    <t>SRBOOM1LED /SR Boområdet 1s afdelingsledelse</t>
  </si>
  <si>
    <t>SLMEDI2HJE /Hjerteafsnit 1 - Medicin 2 - Slagelse</t>
  </si>
  <si>
    <t>RISTABSORO /Socialrådgivere - Stab - Ringsted</t>
  </si>
  <si>
    <t>SRBOOM2LED /SR Boområdet 2s - afdelingsledelse</t>
  </si>
  <si>
    <t>SLMEDI2HOF /Afsn. for hormonsygdomme Medicin 2 Slag.</t>
  </si>
  <si>
    <t>ROANÆS /Anæstesiologisk Afdeling - Roskilde</t>
  </si>
  <si>
    <t>SRBOOMBIRK /SR Birkehuset</t>
  </si>
  <si>
    <t>SLMEDI2HOM /Amb for hormonsygdomme Medicin 2 Slag.</t>
  </si>
  <si>
    <t>ROANÆSDAGK /Dagkirurgisk afsnit - anæstesi -Roskilde</t>
  </si>
  <si>
    <t>SRBOOMEFTB /SR Efterskole - Bo</t>
  </si>
  <si>
    <t>SLMEDI2LÆG /Læger - Medicin 2 - Slagelse</t>
  </si>
  <si>
    <t>ROANÆSFÆL1 /Fælles1 - Anæstesi - Roskilde (VP)</t>
  </si>
  <si>
    <t>SRBOOMEGEH /SR Egehuset</t>
  </si>
  <si>
    <t>SLMEDI2LÆS /Lægesekretærer Medicin 2 Slagelse</t>
  </si>
  <si>
    <t>ROANÆSFÆLL /Fælles - Anæstesi - Roskilde</t>
  </si>
  <si>
    <t>SRBOOMFLØJ /SR Fløjen</t>
  </si>
  <si>
    <t>SLMEDI3 /Medicin 3 - Slagelse</t>
  </si>
  <si>
    <t>ROANÆSI12 /Intensiv afs. I 12 - Anæstesi - Roskilde</t>
  </si>
  <si>
    <t>SRBOOMMIDT /SR Midterhuset (VP)</t>
  </si>
  <si>
    <t>SLMEDI3FOR /Driftsmæssig forskning Medicin 3 (K)</t>
  </si>
  <si>
    <t>ROANÆSI122 /Intensiv afs. I 12 2 - Anæs. - Rosk.(VP)</t>
  </si>
  <si>
    <t>SRBOOMSUND /SR Sundhedsområdet</t>
  </si>
  <si>
    <t>SLMEDI3G1 /G1 - Medicin 3 - Slagelse</t>
  </si>
  <si>
    <t>ROANÆSI123 /Intensiv afs. I 12 3 - Anæs. - Rosk.(VP)</t>
  </si>
  <si>
    <t>SRMATE /SR Materialeproduktion og formidling</t>
  </si>
  <si>
    <t>SLMEDI3G2 /G2 - Medicin 3 - Slagelse</t>
  </si>
  <si>
    <t>ROANÆSOPER /Operationsafsnit - Anæstesi - Roskilde</t>
  </si>
  <si>
    <t>SRSKOL /SR Skoleområdet</t>
  </si>
  <si>
    <t>SLMEDI3GEA /Geriatri Amb - Medicin 3 - Slagelse</t>
  </si>
  <si>
    <t>ROANÆSPLE2 /Plejeafsnit2 - Anæstesi - Roskilde (VP)</t>
  </si>
  <si>
    <t>SRSKOLEFTE /SR Efterskole - Skole (K)</t>
  </si>
  <si>
    <t>SLMEDI3GLS /Lægesek Geriatri - Medicin 3 - Slagelse</t>
  </si>
  <si>
    <t>ROANÆSPLEJ /Plejeafsnit - Anæstesi - Roskilde</t>
  </si>
  <si>
    <t>SRSKOLKONS /SR Skolekonsulenter skoleområdet</t>
  </si>
  <si>
    <t>SLMEDI3GLÆ /Læger Geriatri - Medicin 3 - Slagelse</t>
  </si>
  <si>
    <t>ROANÆSSTER /Sterilcentral - Anæstesi - Roskilde</t>
  </si>
  <si>
    <t>SRSKOLPLED /SR Pædagogisk ledelse</t>
  </si>
  <si>
    <t>ROANÆSUDAN /Udd. anæstesisygepl. - Anæst. - Rosk.(K)</t>
  </si>
  <si>
    <t>SRSKOLPÆDA /SR  Pædagoger og medhjælpere - skoleomr.</t>
  </si>
  <si>
    <t>SLMEDI3LÆS /Lægesek Neurologi - Medicin 3 - Slagelse</t>
  </si>
  <si>
    <t>ROBIOK /Klinisk Biokemisk Afdeling - SUH</t>
  </si>
  <si>
    <t>SRSKOLSFO /SR SFO</t>
  </si>
  <si>
    <t>SLMEDI3NLÆ /Læger Neurologi - Medicin 3 - Slagelse</t>
  </si>
  <si>
    <t>ROBIOKBIOK /Biokemisk afsn. - Klinisk Bioke. - Rosk.</t>
  </si>
  <si>
    <t>SRSKOLSPEC /SR Skole og Specialrådgivning</t>
  </si>
  <si>
    <t>SLMIKR /Klinisk Mikrobiologi - Regional enhed</t>
  </si>
  <si>
    <t>ROBIOKFÆLL /Fælles - Klinisk Biokemi - Roskilde</t>
  </si>
  <si>
    <t>SRSKOLVOKS /SR Voksenskole (K)</t>
  </si>
  <si>
    <t>SLMIKRFORS /Driftsmæssig forskning Klin. Mikrob. (K)</t>
  </si>
  <si>
    <t>ROBIOKLED /Klinisk Biokemisk Afdeling - Roskilde</t>
  </si>
  <si>
    <t>SRSPEC /SR Specialrådgivning</t>
  </si>
  <si>
    <t>SLMIKRLÆGE /Læger - Klinisk Mikrobiologi - Slagelse</t>
  </si>
  <si>
    <t>RODERM /Dermatologisk Afdeling - Roskilde</t>
  </si>
  <si>
    <t>SRSPECKOMM /SR Kommuneaftaler / IDV</t>
  </si>
  <si>
    <t>SLMIKRMIKR /Klinisk Mikrobiologi - Slagelse</t>
  </si>
  <si>
    <t>RODERMFÆLL /Fælles - Dermatologi - Roskilde</t>
  </si>
  <si>
    <t>SRSPECRÅDG /SR Rådgivning og kursus</t>
  </si>
  <si>
    <t>SLORTO /Ortopædkirurgi - Slagelse Næstved</t>
  </si>
  <si>
    <t>RODERMLÆSE /Lægesekretær - Dermatologi - Roskilde</t>
  </si>
  <si>
    <t>SRSPECSVTE /SR SV-team</t>
  </si>
  <si>
    <t>SLORTOAMBU /Ortopædkir. ambulato. - Ortopæd - Slag.</t>
  </si>
  <si>
    <t>RODRIF /Driftsafdelingen - Roskilde-Køge</t>
  </si>
  <si>
    <t>SRSYNSREFS /SR Synscenter Refsnæs</t>
  </si>
  <si>
    <t>SLORTOFORS /Driftsmæssig forskning Ortopæd Slag. (K)</t>
  </si>
  <si>
    <t>RODRIFDRIF /Driftsafdelingen - Roskilde</t>
  </si>
  <si>
    <t>SLORTOLÆGE /Læger - Ortopædkirurgi - Slagelse</t>
  </si>
  <si>
    <t>RODRIFFÆLL /Fælles - Drift - Roskilde</t>
  </si>
  <si>
    <t>SLORTOLÆSE /Lægesekretærer - Ortopædkirurgi - Slag.</t>
  </si>
  <si>
    <t>RODRIFGART /Gartner - Drift - Roskilde (K)</t>
  </si>
  <si>
    <t>SLORTOO /Ortopædki. Sengeafs. O - Ortopæd - Slag.</t>
  </si>
  <si>
    <t>RODRIFINFO /Informationen - Drift - Roskilde</t>
  </si>
  <si>
    <t>SLPÆDI /Børne- &amp; Ungeafdelingen Slagelse</t>
  </si>
  <si>
    <t>RODRIFKOPI /Kopikælder - Drift - Roskilde</t>
  </si>
  <si>
    <t>SLPÆDI17 /Sengeafsnit Børne- &amp; Ungeafdelingen Slag</t>
  </si>
  <si>
    <t>RODRIFTEKB /Teknik B - Drift - Roskilde</t>
  </si>
  <si>
    <t>SLPÆDIAMBU /Ambulatoriet Børne- &amp; Ungeafd Slagelse</t>
  </si>
  <si>
    <t>RODRIFTEKN /Teknik - Drift - Roskilde</t>
  </si>
  <si>
    <t>SLPÆDILÆGE /Læger Børne- &amp; Ungeafdelingen Slagelse</t>
  </si>
  <si>
    <t>RODRIFVÆGT /Vægtertjenesten - Drift - Roskilde</t>
  </si>
  <si>
    <t>SLPÆDILÆSE /Lægesekretærer Børne- &amp; Ungeafd Slagelse</t>
  </si>
  <si>
    <t>ROGENE /Generel - Roskilde/Køge</t>
  </si>
  <si>
    <t>SLPÆDINEON /Neonatalafsn. Børne- og Ungeafd Slagelse</t>
  </si>
  <si>
    <t>ROGENEFARM /Klinisk Farmakologisk Enhed</t>
  </si>
  <si>
    <t>SLRADI /Radiologi - Slagelse</t>
  </si>
  <si>
    <t>ROGENEFEIT /Festival og IT undervisning (K)</t>
  </si>
  <si>
    <t>SLRADILÆGE /Læger - Radiologi - Slagelse</t>
  </si>
  <si>
    <t>ROGENEFORS /Forskningsindsats MVU - Generel - Rosk.</t>
  </si>
  <si>
    <t>SLRADILÆSE /Lægesekretærer - Radiologi - Slagelse</t>
  </si>
  <si>
    <t>ROGENEHENV /Henvisningsenhed - Stab - Ros.-Køge (VP)</t>
  </si>
  <si>
    <t>SLRADIRADI /Radiologi - Radiologi - Slagelse</t>
  </si>
  <si>
    <t>ROGENEKVAL /Kvaliltetsarbejde (K)</t>
  </si>
  <si>
    <t>SLRADIVISI /Visitationsenhed Radiologi Slagelse</t>
  </si>
  <si>
    <t>ROGENELÆEE /Lægesekretærelever - Generel - Roskilde</t>
  </si>
  <si>
    <t>SLSTAB /Administrativ Stab - NSR Sygehuse</t>
  </si>
  <si>
    <t>ROGENEMAMM /Mammografi - Landssygehuset Thorshavn - Ro.</t>
  </si>
  <si>
    <t>SLSTABDATA /Planlægning Data og Klinisk IT</t>
  </si>
  <si>
    <t>ROGENEORGP /Organisationspuljen (K)</t>
  </si>
  <si>
    <t>SLSTABITSP /IT Sundhedsplatform - NSR sygehuse (K)</t>
  </si>
  <si>
    <t>ROGENEPRA1 /Læ. int. alm. med/Fa1 - Ge. - Rosk.-Køge</t>
  </si>
  <si>
    <t>SLSTABKLIT /Klinisk IT - Adm. - Slagelse</t>
  </si>
  <si>
    <t>ROGENEPRKO /Praksiskonsulenter - Gen. - Rosk.-Køge</t>
  </si>
  <si>
    <t>SLSTABLEAN /Kvalitet og LEAN - Adm. Slagelse</t>
  </si>
  <si>
    <t>ROGENESP /Sundhedsplatform - Gen. - Rosk.-Køge (K)</t>
  </si>
  <si>
    <t>SLSTABSEKR /Sekretariat - Adm. - Slagelse</t>
  </si>
  <si>
    <t>ROGENESYVU /Sygeplejens Videregående Udd. ((K)</t>
  </si>
  <si>
    <t>SLSTABSUUD /Sundhed og uddannelse - Adm.- Slagelse</t>
  </si>
  <si>
    <t>ROGENEUNIV /Universitetsfunk. - Gener. - Rosk.-Køge</t>
  </si>
  <si>
    <t>ROGENEVICL /Vicedirektør lægefaglig - Roskilde-Køge</t>
  </si>
  <si>
    <t>SPNÆ /IT-Sund-platform - Næst. Slag. Ring. (K)</t>
  </si>
  <si>
    <t>ROGENEVICS /Vicedir. sygeplejefagl. - Rosk.-Køge</t>
  </si>
  <si>
    <t>SPNÆANÆSOP /SP Opvågning - Anæstesi - Næstved</t>
  </si>
  <si>
    <t>ROGYOB /Gynækologisk/Obstetrisk Afd. - Roskilde</t>
  </si>
  <si>
    <t>SPSLMAKASE /SP Sengeafd. - Mave-tarm kirurgi-Slag.</t>
  </si>
  <si>
    <t>ROGYOBAFF2 /Af. for fød. 2 - Gyn og  Obs - Rosk.(VP)</t>
  </si>
  <si>
    <t>SPSLORTOF2 /SP Lægesekr. - Ortopædkirurgi - Slag.</t>
  </si>
  <si>
    <t>ROGYOBAFF3 /Afs for fød. 3 - Gyn og  Obs - Rosk.(VP)</t>
  </si>
  <si>
    <t>VOBIOKBINÆ /Klinisk Biokemi - Kl. Biokemi - Vord.</t>
  </si>
  <si>
    <t>ROGYOBDAGK /Dagkirurgisk - Gyn/Obs - Roskilde</t>
  </si>
  <si>
    <t>VORDSYGENÆ /Vordingborg Sygehus (P-nr.)</t>
  </si>
  <si>
    <t>ROGYOBEFOR /Eliteforsk.konsort. Gyn/OBS Roskilde (K)</t>
  </si>
  <si>
    <t>ROGYOBFG /Fødende FG - Gyn/Obs - Roskilde</t>
  </si>
  <si>
    <t>ROGYOBFORS /Forskning - Gyn/Obs - Roskilde</t>
  </si>
  <si>
    <t>ROGYOBFÆL3 /Fælles3 - Gynæ. og  Obstet. - Rosk. (VP)</t>
  </si>
  <si>
    <t>ROGYOBFÆLL /Fælles - Gyn/Obs - Roskilde</t>
  </si>
  <si>
    <t>ROGYOBINJO /Instruk.jordemoder - Gyn/Obs - Roskilde</t>
  </si>
  <si>
    <t>ROGYOBLÆSE /Lægesekretær - Gyn/Obs - Roskilde</t>
  </si>
  <si>
    <t>ROHÆMA /Hæmatologisk afdeling - Roskilde</t>
  </si>
  <si>
    <t>ROHÆMAFORS /Forskning - Hæmatologi - Roskilde</t>
  </si>
  <si>
    <t>ROHÆMAFÆLL /Fællesafsnit - Hæmatologi - Roskilde</t>
  </si>
  <si>
    <t>ROHÆMAHÆMA /Hæmatologisk afdeling / Roskilde (VP)</t>
  </si>
  <si>
    <t>ROHÆMALÆSE /Lægesekretær - Hæmatologi - Roskilde</t>
  </si>
  <si>
    <t>ROHÆMAAMBU /Ambulatorium - Hæmatologi - Roskilde</t>
  </si>
  <si>
    <t>ROHÆMAAMLY /Sengeafs/amb. LY - Hæmatologi - Roskilde</t>
  </si>
  <si>
    <t>ROHÆMAAMMY /Sengeafs/amb. MY - Hæmatologi - Roskilde</t>
  </si>
  <si>
    <t>ROKARD /Kardiologisk Afdeling - Roskilde</t>
  </si>
  <si>
    <t>ROKARDAMBU /Ambulatorium - Kardiologisk - Roskilde</t>
  </si>
  <si>
    <t>ROKARDB71 /Sengeafs. B71 - Kardiologisk - Roskilde</t>
  </si>
  <si>
    <t>ROKARDB75 /Sengeafsnit B75 - Kardiologisk - Rosk.</t>
  </si>
  <si>
    <t>ROKARDFÆLL /Fælles - Kardiologisk - Roskilde</t>
  </si>
  <si>
    <t>ROKARDLABO /Laboratorium - Kardiologisk - Roskilde</t>
  </si>
  <si>
    <t>ROKARDLÆSE /Lægesekretær - Kardiologisk - Roskilde</t>
  </si>
  <si>
    <t>ROKARDPROJ /Projektafsnit - Kardiologisk - Roskilde</t>
  </si>
  <si>
    <t>ROKIRU /Kirurgisk Afdeling - Køge/Roskilde</t>
  </si>
  <si>
    <t>ROKIRUKIRU /Kirurgisk Afdeling - Roskilde</t>
  </si>
  <si>
    <t>ROKIRULÆG2 /Lægeafsnit2 - Kirurgi - Roskilde (VP)</t>
  </si>
  <si>
    <t>ROKIRULÆG3 /Lægeafsnit3 - Kirurgi - Roskilde (VP)</t>
  </si>
  <si>
    <t>ROLED /SUH ledelse - Vicedirektører - Rosk.</t>
  </si>
  <si>
    <t>ROMEDI /Medicinsk Afdeling - Roskilde</t>
  </si>
  <si>
    <t>ROMEDIAMBU /Ambulatorium - Medicin - Roskilde</t>
  </si>
  <si>
    <t>ROMEDIB72 /Sengeafsnit B 72 - Medicin - Roskilde</t>
  </si>
  <si>
    <t>ROMEDIB92 /Sengeafsnit B 92 - Medicin - Roskilde</t>
  </si>
  <si>
    <t>ROMEDICAPD /CAPD/Nefrolog amb - Medicin - Roskilde</t>
  </si>
  <si>
    <t>ROMEDIDIAL /Hæmodialysen - Medicin - Roskilde</t>
  </si>
  <si>
    <t>ROMEDIFÆL1 /Fælles1 - Medicinsk - Roskilde (VP)</t>
  </si>
  <si>
    <t>ROMEDIFÆL4 /Fælles4 - Medicin - Roskilde (VP)</t>
  </si>
  <si>
    <t>ROMEDIFÆL5 /Fælles5 - Medicin - Roskilde (VP)</t>
  </si>
  <si>
    <t>ROMEDIFÆLL /Fælles - Medicin - Roskilde</t>
  </si>
  <si>
    <t>ROMEDIKØDA /Dagafsnit - Medicin - Roskilde</t>
  </si>
  <si>
    <t>ROMEDIKØLÆ /Lægesekr geriatrisk - Medicin - Roskilde</t>
  </si>
  <si>
    <t>ROMEDILÆSE /Lægesekretær - Medicin - Roskilde</t>
  </si>
  <si>
    <t>ROMEDILÆSM /Sekretærer - Modt.- Medicin - Rosk. (VP)</t>
  </si>
  <si>
    <t>ROMEDILÆSN /Lægesek. - Nef./endo. - Med. - Rosk.(VP)</t>
  </si>
  <si>
    <t>ROMEDIMEDI /Medicinsk Afdeling /- Roskilde</t>
  </si>
  <si>
    <t>RONEUR /Neurologisk Afdeling - Roskilde</t>
  </si>
  <si>
    <t>RONEURFÆLL /Fælles - Neurologi - Roskilde</t>
  </si>
  <si>
    <t>RONEURLÆG2 /Lægeafsnit2 - Neurologi - Roskilde (VP)</t>
  </si>
  <si>
    <t>RONEURLÆSE /Lægesekretær - Neurologi - Roskilde</t>
  </si>
  <si>
    <t>RONEURN61 /Sengeafsnit N 61 - Neurologi - Roskilde</t>
  </si>
  <si>
    <t>RONEURN80 /Sengeafsnit N 80 - Neurologi - Roskilde</t>
  </si>
  <si>
    <t>RONEURPSYK /Psykologafsnit - Neurologi - Rosk. (VP)</t>
  </si>
  <si>
    <t>ROONKO /Klinisk Onkologisk Afdeling</t>
  </si>
  <si>
    <t>ROONKO81 /Palliativt sengeafs. 81 - Onk. - Rosk.</t>
  </si>
  <si>
    <t>ROONKOAMBU /Ambulatorium - Onkologi - Roskilde</t>
  </si>
  <si>
    <t>ROONKOFÆLL /Fælles - Onkologi - Roskilde</t>
  </si>
  <si>
    <t>ROONKOLED /Afsnitsledelse - Onkologi - Roskilde</t>
  </si>
  <si>
    <t>ROONKOLÆSE /Lægesekretær - Onkologi - Roskilde</t>
  </si>
  <si>
    <t>ROONKOO81 /Afs. O 81 - Onkologi - Roskilde</t>
  </si>
  <si>
    <t>ROONKOPAFÆ /Palliativt Team Fælles - Onk. - Roskilde</t>
  </si>
  <si>
    <t>ROONKOPALL /Palliativt Team - Onkologi - Roskilde</t>
  </si>
  <si>
    <t>ROONKOPFÆL /Palliativt Team Fæll - Onk. - Roskilde</t>
  </si>
  <si>
    <t>ROPATO /Patologiafdelingen - Region Sjælland</t>
  </si>
  <si>
    <t>ROPATOFÆLL /Fælles - Patologi - Roskilde</t>
  </si>
  <si>
    <t>ROPATOLABA /Laboratorieafsnit A - Pato. - Rosk. (VP)</t>
  </si>
  <si>
    <t>ROPATOLABO /Laboratorieafsnit - Patologi - Rosk.</t>
  </si>
  <si>
    <t>ROPATOLED /Afsnitsledelse - Patologi - Roskilde</t>
  </si>
  <si>
    <t>ROPATOLÆSE /Lægesekretær - Patologi - Roskilde</t>
  </si>
  <si>
    <t>ROPATOSEKR /Sekr. for afd.led. - Patologi -Region Sj</t>
  </si>
  <si>
    <t>ROPLBR /Plastikkirurgisk og Brystkirurgisk Afd.</t>
  </si>
  <si>
    <t>ROPLBRAMBU /Ambulatorium - Plastikkirurgi - Roskilde</t>
  </si>
  <si>
    <t>ROPLBRFÆLL /Fælles - Plastikkirurgi - Roskilde</t>
  </si>
  <si>
    <t>ROPLBRLÆSE /Lægesekretær - Plastikkirurgi - Roskilde</t>
  </si>
  <si>
    <t>ROPLBRP93 /Sengeafs. P 93 -Plastikkirurgi -Roskilde</t>
  </si>
  <si>
    <t>ROPLBRPLAS /Plastikkirurgisk Afdeling - Roskilde</t>
  </si>
  <si>
    <t>ROPÆDI /Pædiatrisk Afdeling - Roskilde</t>
  </si>
  <si>
    <t>ROPÆDIAMBU /Ambulatorium - Pædiatri - Roskilde</t>
  </si>
  <si>
    <t>ROPÆDIC10 /Sengeafsnit C 10 - Pædiatri - Roskilde</t>
  </si>
  <si>
    <t>ROPÆDIC30 /Sengeafsnit C 30 - Pædiatri - Roskilde</t>
  </si>
  <si>
    <t>ROPÆDIC74 /Neonatalafsnit C 74 - Pædiatri - Rosk.</t>
  </si>
  <si>
    <t>ROPÆDIFÆL1 /Fælles1 - Pædiatri - Roskilde (VP)</t>
  </si>
  <si>
    <t>ROPÆDIFÆL4 /Fælles4 - Pædiatri - Roskilde (VP)</t>
  </si>
  <si>
    <t>ROPÆDIFÆLL /Fælles - Pædiatri - Roskilde</t>
  </si>
  <si>
    <t>ROPÆDIGENE /Klin. Genetisk Enhed - Pædiatri - Rosk.</t>
  </si>
  <si>
    <t>ROPÆDILÆSE /Lægesekretær - Pædiatri - Roskilde</t>
  </si>
  <si>
    <t>ROPÆDIPALL /Palliativ enhed - Pædiatri - Rosk. (VP)</t>
  </si>
  <si>
    <t>RORADI /Billeddiagnostisk Afdeling - Rosk.-Køge</t>
  </si>
  <si>
    <t>RORADIBILL /Billeddiagnostisk Afdeling - Roskilde</t>
  </si>
  <si>
    <t>RORADIFÆL5 /Fælles5 - Billeddiagnostik - Rosk. (VP)</t>
  </si>
  <si>
    <t>RORADIFÆLL /Fælles - Billeddiagnostik - Roskilde</t>
  </si>
  <si>
    <t>RORADILÆSE /Lægesekretær - Billeddiagnostik - Rosk.</t>
  </si>
  <si>
    <t>RORADIPLEJ /Plejeafs. - Billeddiagnostik - Roskilde</t>
  </si>
  <si>
    <t>ROREUM /Reumatologisk Afdeling - Rosk.-Køge</t>
  </si>
  <si>
    <t>ROREUMFYER /Fysio-/ergoterapi - Reumatologi - Rosk.</t>
  </si>
  <si>
    <t>ROREUMFÆLL /Fælles - Reumatologi - Roskilde (VP)</t>
  </si>
  <si>
    <t>ROREUMLÆSE /Lægesekretær - Reumatologi - Roskilde</t>
  </si>
  <si>
    <t>ROSEKR /Sekretariat - Sygehusled. - Rosk.-Køge</t>
  </si>
  <si>
    <t>ROSEKRSEKR /Sekretariat - Sygehusledelse - Roskilde</t>
  </si>
  <si>
    <t>ROSTABHERS /Henvisningsenhed(RS) - Stab - Roskilde</t>
  </si>
  <si>
    <t>ROSTABHESU /Henvisningsenhed(SUH) - Stab - Roskilde</t>
  </si>
  <si>
    <t>ROSTABJOUR /Journalarkiv - Generel - Roskilde</t>
  </si>
  <si>
    <t>ROSTABKBLÆ /KB-læger i praksis - Gen. - Rosk.-Køge</t>
  </si>
  <si>
    <t>ROSTABSEKL /Sekretariat - Lægefaglig - Rosk.-Køge</t>
  </si>
  <si>
    <t>ROSTABSO /Socialrådgiverafdelingen - Stab - Rosk.</t>
  </si>
  <si>
    <t>ROSTABSOSO /Socialrådgivere - Stab - Roskilde</t>
  </si>
  <si>
    <t>ROSTABSP /Projektkontor SP - Stab - Roskilde</t>
  </si>
  <si>
    <t>ROUROL /Urologisk Afdeling</t>
  </si>
  <si>
    <t>ROUROLAMBU /Ambulatorium - Urologi - Roskilde</t>
  </si>
  <si>
    <t>ROUROLD11 /Sengeafsnit D 11 - Urologi - Roskilde</t>
  </si>
  <si>
    <t>ROUROLD13 /Sengeafsnit D 13 - Urologi - Roskilde</t>
  </si>
  <si>
    <t>ROUROLFÆLL /Fælles - Urologi - Roskilde</t>
  </si>
  <si>
    <t>ROUROLLED /Afsnitsledelse - Urologi - Roskilde</t>
  </si>
  <si>
    <t>ROUROLLÆSE /Lægesekretær - Urologi - Roskilde</t>
  </si>
  <si>
    <t>ROØJEN /Øjenafdelingen</t>
  </si>
  <si>
    <t>ROØJENFÆL3 /Fælles3 - Øjenkirurgi - Roskilde (VP)</t>
  </si>
  <si>
    <t>ROØJENFÆL4 /Fælles4 - Øjenkirurgi - Roskilde (VP)</t>
  </si>
  <si>
    <t>ROØJENFÆLL /Fælles - Øjenafdeling - Roskilde</t>
  </si>
  <si>
    <t>ROØJENLED /Afsnitsledelse - Øjenafdeling - Roskilde</t>
  </si>
  <si>
    <t>ROØJENLÆSE /Lægesekretær - Øjenafdeling - Roskilde</t>
  </si>
  <si>
    <t>ROØJENPLEJ /Plejeafsnit - Øjenafdelingen - Roskilde</t>
  </si>
  <si>
    <t>SLONKOPARO /Palliativ team - Onkologi - Slagelse</t>
  </si>
  <si>
    <t>SLPATOFORO /Forskning - Patologi - Slagelse (K)</t>
  </si>
  <si>
    <t>SLPATOFÆRO /Fælles - Patologi - Slagelse</t>
  </si>
  <si>
    <t>SLPATOLARO /Laboratorieafsnit - Patologi - Slagelse</t>
  </si>
  <si>
    <t>SLPATOLERO /Afsnitsledelse - Patologi - Slagelse</t>
  </si>
  <si>
    <t>SLPATOLÆRO /Lægesekretær - Patologi - Slagelse</t>
  </si>
  <si>
    <t>SLØNHAUDKØ /Audioklinik - Øre/Næse/Hals - Slagelse</t>
  </si>
  <si>
    <t>SLØNHFÆAKØ /Fælles Audiokl. - Øre/Næse/Hals - Slag.</t>
  </si>
  <si>
    <t>SLØNHLÆSKØ /Lægesekretær - Øre/Næse/Hals - Slagelse</t>
  </si>
  <si>
    <t>SPKØANÆSLÆ /SP Lægesekretær - Anæstesi - Køge</t>
  </si>
  <si>
    <t>SPROANÆS12 /SP Intensiv afs. I 12 - Anæstesi - Rosk.</t>
  </si>
  <si>
    <t>SPROGYOBFG /SP Fødende FG - Gyn/Obs - Roskilde</t>
  </si>
  <si>
    <t>SPROMEDICA /SP CAPD/Nefrolog amb - Medicin - Rosk.</t>
  </si>
  <si>
    <t>SPROONKOFÆ /SP Fælles - Onkologi - Roskilde</t>
  </si>
  <si>
    <t>Det Nære Sundhedsvæsen</t>
  </si>
  <si>
    <t xml:space="preserve"> Det Nære Sundhedsvæsen</t>
  </si>
  <si>
    <t>RHDNS /Det Nære Sundhedsvæsen</t>
  </si>
  <si>
    <t>RHDNSBORG /Team borgerkontakt og patientkommunikation</t>
  </si>
  <si>
    <t>RHDNSBROEN /Broen til bedre sundhed</t>
  </si>
  <si>
    <t>PLPRAKLÆNO /Praksislæger fase 2+3 (Nord)</t>
  </si>
  <si>
    <t>PLPRAKLÆSY /Praksislæger fase 2+3 (Syd)</t>
  </si>
  <si>
    <t>SLAKUTSTUD /Studerende - Akutafdelingen - Slagelse</t>
  </si>
  <si>
    <t>ROAKUTLÆSE /Lægesekretær - Akut - Roskilde</t>
  </si>
  <si>
    <t>SLMEDI2TAG /Hjemtagsklinikken</t>
  </si>
  <si>
    <t xml:space="preserve">Eventuel ansøgning  skal vedlægges
</t>
  </si>
  <si>
    <t>Bekræftelse på opsigelse</t>
  </si>
  <si>
    <t>Da du tiltræder en anden stilling inden for Region Sjælland - uden tidsmæssig afbrydelse - vil du ikke modtage et feriekort. Du vil i stedet afholde optjent ferie med løn i din nye stilling i Regions Sjælland, selvom din ferie er optjent i et foregående ansættelsesforhold.</t>
  </si>
  <si>
    <t>Du kan finde dit/dine feriekort på www.borger.dk under Feriepengeinfo, hvor du samtidig kan ansøge om at få dine feriepenge udbetalt. Feriekortene findes kun i elektronisk udgave.</t>
  </si>
  <si>
    <t>Dine feriepenge udbetales ved sidste lønkørsel.</t>
  </si>
  <si>
    <t>RHDU/Data og udviklingsstøtte</t>
  </si>
  <si>
    <t>RHDULED/DU-chefer</t>
  </si>
  <si>
    <t>RHDUKØ/DU-Køge</t>
  </si>
  <si>
    <t>RHDURO/DU-Roskilde</t>
  </si>
  <si>
    <t>Data og udviklingsstøtte</t>
  </si>
  <si>
    <t>RHSSP/Sundhedsstrategisk Planlægning</t>
  </si>
  <si>
    <t>RHSSPBYG/ SSP Byg</t>
  </si>
  <si>
    <t>RHSSPDYNAM/ Lægeuddannelse Dynamu</t>
  </si>
  <si>
    <t>RHSSPATIEN/ Sundhed Patientvejledning</t>
  </si>
  <si>
    <t>Sundhedsstrategisk Planlægning</t>
  </si>
  <si>
    <t>AMR APO Logistik Kl. farmaci Nord/Led. - 6881</t>
  </si>
  <si>
    <t>AMR APO Logistik Kl. farmaci Syd - 6880</t>
  </si>
  <si>
    <t>AMR BG Birkehuset (BG) - 6611</t>
  </si>
  <si>
    <t>AMR BG Skelbækgård - 6606</t>
  </si>
  <si>
    <t>AMR BG Undervisning - 6607</t>
  </si>
  <si>
    <t>AMR BN Højbovej 3 A-G - 6641</t>
  </si>
  <si>
    <t>AMR BN Højbovej 7 th. - 6642</t>
  </si>
  <si>
    <t>AMR FR Roskildehjemmet - 6731</t>
  </si>
  <si>
    <t>AMR GL Pædagogisk personale - 6671</t>
  </si>
  <si>
    <t>AMR HOANÆS Inten./Opvåg./lægesek./smert. - 5017</t>
  </si>
  <si>
    <t>AMR HOGYOB Fælles/læger - 5049</t>
  </si>
  <si>
    <t>AMR KM Lindsgade 5 - 6712</t>
  </si>
  <si>
    <t>AMR KM Pluto - 6718</t>
  </si>
  <si>
    <t>AMR KSIS PNS - 6219</t>
  </si>
  <si>
    <t>AMR KØANÆS Plejeafsnit - 5316</t>
  </si>
  <si>
    <t>AMR KØMEDI Dagafsnit Roskilde - 5436</t>
  </si>
  <si>
    <t>AMR KØMEDI L1 - 5435</t>
  </si>
  <si>
    <t>AMR KØRADI Billeddiagnostisk Køge - 5342</t>
  </si>
  <si>
    <t>AMR KØØNH Operationsafsnit Køge - 5537</t>
  </si>
  <si>
    <t>AMR KØØNH ØNH Lægesekretærer - 5534</t>
  </si>
  <si>
    <t>AMR NYANÆS Læger - 5216</t>
  </si>
  <si>
    <t>AMR NYBEFOLKLF Lolland-Falster undersøg. - 5275</t>
  </si>
  <si>
    <t>AMR NYGERI Geriatri afs. B - 5229</t>
  </si>
  <si>
    <t>AMR NYMEDI Afs. mave-tarmsygdomme - 5243</t>
  </si>
  <si>
    <t>AMR NYMEDI Sengeafsnit 140 - 5242</t>
  </si>
  <si>
    <t>AMR NYMEDI Sengeafsnit 230 - 5241</t>
  </si>
  <si>
    <t>AMR NYMEDI Sengeafsnit 240 - 5235</t>
  </si>
  <si>
    <t>AMR NÆANÆS Anæstesi/operation Ringsted - 5723</t>
  </si>
  <si>
    <t>AMR NÆANÆS Anæstesiafd. Lægesekretærer - 5717</t>
  </si>
  <si>
    <t>AMR NÆANÆS Smerteklinikken - 5722</t>
  </si>
  <si>
    <t>AMR NÆGYOB Amb. for Gravide og Fam.amb. - 5756</t>
  </si>
  <si>
    <t>AMR NÆPÆDI Ambulatorium - 5857</t>
  </si>
  <si>
    <t>AMR NÆPÆDI Neonatal og læger - 5858</t>
  </si>
  <si>
    <t>AMR NÆPÆDI Sengeafsnit 17 - 5856</t>
  </si>
  <si>
    <t>AMR NÆRADI Lægesekretærer Næstved - 5862</t>
  </si>
  <si>
    <t>AMR NÆRADI Næstved - 5861</t>
  </si>
  <si>
    <t>AMR NÆRADI Ringsted - 5863</t>
  </si>
  <si>
    <t>AMR NÆRADI Slagelse 1 - 5864</t>
  </si>
  <si>
    <t>AMR NÆRADI Slagelse 2 - 5865</t>
  </si>
  <si>
    <t>AMR PHC Præhospitalt Center - 6871</t>
  </si>
  <si>
    <t>AMR PSAFS Afdelingsledelse - 6001</t>
  </si>
  <si>
    <t>AMR PSAFS DP Roskilde - 6002</t>
  </si>
  <si>
    <t>AMR PSAFS DP Slagelse - 6007</t>
  </si>
  <si>
    <t>AMR PSAFS DP Vordingborg - 6003</t>
  </si>
  <si>
    <t>AMR PSAFS G2 Vordingborg - 6004</t>
  </si>
  <si>
    <t>AMR PSAFS Liaison - 6005</t>
  </si>
  <si>
    <t>AMR PSAFS SL6 Slagelse - 6006</t>
  </si>
  <si>
    <t>AMR PSAFS Traumatiserede flygtninge - 6008</t>
  </si>
  <si>
    <t>AMR PSBU Fælles - 6020</t>
  </si>
  <si>
    <t>AMR PSBU Klinik 1 Roskilde - 6016</t>
  </si>
  <si>
    <t>AMR PSBU Klinik 2 Roskilde - 6017</t>
  </si>
  <si>
    <t>AMR PSBU Klinik Holbæk - 6018</t>
  </si>
  <si>
    <t>AMR PSBU Klinik Næstved - 6019</t>
  </si>
  <si>
    <t>AMR PSBU U1 Roskilde - 6021</t>
  </si>
  <si>
    <t>AMR PSBU U2 Roskilde - 6022</t>
  </si>
  <si>
    <t>AMR PSBU U3 Roskilde - 6023</t>
  </si>
  <si>
    <t>AMR PSRETS SL 10 - 6089</t>
  </si>
  <si>
    <t>AMR PSRETS SL 11 - 6090</t>
  </si>
  <si>
    <t>AMR PSRETS SL 9 - 6088</t>
  </si>
  <si>
    <t>AMR PSSYD DP Fys-Ergo - 6033</t>
  </si>
  <si>
    <t>AMR PSSYD DP Nykøbing F-Maribo - 6031</t>
  </si>
  <si>
    <t>AMR PSSYD DP Næstved-Vordingborg - 6032</t>
  </si>
  <si>
    <t>AMR PSSYD Psyk. Akut Modtagelse Vord. - 6034</t>
  </si>
  <si>
    <t>AMR PSSYD Psykiatrisk klinik - 6035</t>
  </si>
  <si>
    <t>AMR PSSYD S1 - 6036</t>
  </si>
  <si>
    <t>AMR PSSYD S2 - 6037</t>
  </si>
  <si>
    <t>AMR PSSYD S3 - 6038</t>
  </si>
  <si>
    <t>AMR PSSYD S4 - 6040</t>
  </si>
  <si>
    <t>AMR PSSYD Staben Vordingborg - 6039</t>
  </si>
  <si>
    <t>AMR PSVEST Distrikt Nord - 6046</t>
  </si>
  <si>
    <t>AMR PSVEST Distrikt Syd - 6047</t>
  </si>
  <si>
    <t>AMR PU Ekstern team - Hoskiærsvej - 6692</t>
  </si>
  <si>
    <t>AMR RHPFI Produktion Forskning Innovat. - 6826</t>
  </si>
  <si>
    <t>AMR RHPR Primær sundhed - Regionshuset - 6851</t>
  </si>
  <si>
    <t>AMR RHPR Primær sundhed - Tandplejen - 6852</t>
  </si>
  <si>
    <t>AMR ROANÆS Dagkirurgisk afsnit - Rosk. - 5337</t>
  </si>
  <si>
    <t>AMR ROGYOB Fødende FG - 5371</t>
  </si>
  <si>
    <t>AMR ROHÆMA Læger - 5379</t>
  </si>
  <si>
    <t>AMR ROKARD Fælles - 5392</t>
  </si>
  <si>
    <t>AMR ROKIRU Sengeafsnit A 77 Roskilde - 5401</t>
  </si>
  <si>
    <t>AMR ROMEDI Hæmodialysen - 5445</t>
  </si>
  <si>
    <t>AMR RONEUR Sekretærer - 5458</t>
  </si>
  <si>
    <t>AMR ROONKO Læger Næstved - 5472</t>
  </si>
  <si>
    <t>AMR ROPLBRP93 Sengeafsnit P 93 - 5498</t>
  </si>
  <si>
    <t>AMR RORADI Billeddiagnostisk Roskilde - 5341</t>
  </si>
  <si>
    <t>AMR ROUROL Ambulatorium Roskilde - 5516</t>
  </si>
  <si>
    <t>AMR SLAKUT Akutafdelingen Læger - 5708</t>
  </si>
  <si>
    <t>AMR SLANÆS Intensiv afsnit og Lægesekr. - 5727</t>
  </si>
  <si>
    <t>AMR SLANÆS Sterilcentral og Lægesekr. - 5730</t>
  </si>
  <si>
    <t>AMR SLFYER Ergoterapi Næstved - 5742</t>
  </si>
  <si>
    <t>AMR SLFYER Ergoterapi Slagelse - 5741</t>
  </si>
  <si>
    <t>AMR SLFYER Fysioterapi Næstved - 5744</t>
  </si>
  <si>
    <t>AMR SLFYER Fysioterapi Ringsted - 5745</t>
  </si>
  <si>
    <t>AMR SLFYER Fysioterapi Slagelse - 5743</t>
  </si>
  <si>
    <t>AMR SLMEDI1 Afsnit for lungesygdomme SL - 5804</t>
  </si>
  <si>
    <t>AMR SLMEDI1 Læger Næstved - 5808</t>
  </si>
  <si>
    <t>AMR SLMEDI1 Lægesekretærer Næstved - 5802</t>
  </si>
  <si>
    <t>AMR SLMEDI1 Lægesekretærer Slagelse - 5801</t>
  </si>
  <si>
    <t>AMR SLMEDI2 Afsnit for hormonsygdomme SL - 5816</t>
  </si>
  <si>
    <t>AMR SLMEDI2 Læger - 5821</t>
  </si>
  <si>
    <t>AMR SLMEDI3 Afsnit 2 Slagelse - 5830</t>
  </si>
  <si>
    <t>AMR SLMEDI3 G1 Slagelse - 5827</t>
  </si>
  <si>
    <t>AMR SLMEDI3 Læger - 5833</t>
  </si>
  <si>
    <t>AMR SLMEDI3 Lægesekretærer - 5832</t>
  </si>
  <si>
    <t>AMR SLMEDI3 Næstved - 5831</t>
  </si>
  <si>
    <t>AMR SLMEDI3 Unge med hjerneskade SL - 5829</t>
  </si>
  <si>
    <t>AMR SLORTO 7. etage Næstved - 5841</t>
  </si>
  <si>
    <t>AMR STENO Steno Diabetes Center Sjælland - 6900</t>
  </si>
  <si>
    <t>opdateret d.4-3-2019</t>
  </si>
  <si>
    <t>RHDNSAKTIV /Aktiv patiendstøtte</t>
  </si>
  <si>
    <t>RHRUBÆRUDV /Bæredygtig udvikling</t>
  </si>
  <si>
    <t>BNSPECHA71 /BN-Havnegade 71</t>
  </si>
  <si>
    <t>ROGYOBG73B /Barsel G73 - Gyn/Obs - Roskilde</t>
  </si>
  <si>
    <t>RHITFOSULO /Logistikteam</t>
  </si>
  <si>
    <t>RHITUDPRFI /IT Projektfinansiering</t>
  </si>
  <si>
    <t>KØKIRUA3 /Sengeafsnit A3 - Kirurgi - Køge</t>
  </si>
  <si>
    <t>KØKIRUELFO /Eliteforskningskonsort. kirurgi Køge</t>
  </si>
  <si>
    <t>KØKIRUFORS /Driftsmæssig forskning -Kirurgi - Køge</t>
  </si>
  <si>
    <t>KØKIRUFÆL3 /Fælles3 - Kirurgi - køge</t>
  </si>
  <si>
    <t>KØKIRULÆS2 /Lægesekretær2 - Kirurgi - Køge</t>
  </si>
  <si>
    <t>KMSIKRNOVA /KM-Nova</t>
  </si>
  <si>
    <t>KMSIKRURAN /KM-Uranus</t>
  </si>
  <si>
    <t>fødsel</t>
  </si>
  <si>
    <t>Alder-fratræ.</t>
  </si>
  <si>
    <t>NÆGARAKARD /Kardiologi Garantiklinikken</t>
  </si>
  <si>
    <t>NÆGARAKIRU /Kirurgi Garantiklinikken</t>
  </si>
  <si>
    <t>NÆGARANEUR /Neurologi Garantiklinikken</t>
  </si>
  <si>
    <t>NÆGARAORTO /Ortopædkirurgi Garantiklinikken</t>
  </si>
  <si>
    <t>NÆGARARADI /Radiologi Garantiklinikken</t>
  </si>
  <si>
    <t>KØGYOBFELÆ /Lægesekretær - Fertilitet - Køge</t>
  </si>
  <si>
    <t>NÆGARAREUM /Reumatologi Garantiklinikken</t>
  </si>
  <si>
    <t>NÆGARAUROL /Urologi Garantiklinikken</t>
  </si>
  <si>
    <t>NÆGARAØVRI /Øvrige specialer Garantiklinikken</t>
  </si>
  <si>
    <t>SLMULT /Center for Multisygdom og Kronisk sygdom</t>
  </si>
  <si>
    <t>RHKHRFORHA/ Forhandling</t>
  </si>
  <si>
    <t>RHKHRLØN/ Løn</t>
  </si>
  <si>
    <t>RHKHRLØNFO/ Løn og forhandling</t>
  </si>
  <si>
    <t>RHITUDSYST /IT Aplikationer</t>
  </si>
  <si>
    <t>NÆONKOSKRO /SKA - Onkologi - Næstved</t>
  </si>
  <si>
    <t>Indkøb produktion og logistik</t>
  </si>
  <si>
    <t>Steno Diabetes Center Sjælland</t>
  </si>
  <si>
    <t>HOLSYGEHUS/ Holbæk Sygehus</t>
  </si>
  <si>
    <t>NYFSYGEHUS/ Nykøbing F. sygehus</t>
  </si>
  <si>
    <t>PS/ Psykiatriområdet</t>
  </si>
  <si>
    <t>IPL/ Indkøb produktion og logistik - Niv. 1</t>
  </si>
  <si>
    <t>STENODIABE/ Steno Diabetes Center Sjælland</t>
  </si>
  <si>
    <t>HOAKUT/ Akutafdelingen - Holbæk</t>
  </si>
  <si>
    <t>NAEJENDRNY/ Ejendomsdrift Nakskov (K)</t>
  </si>
  <si>
    <t>PSLEDELSE/ PS Ledelse</t>
  </si>
  <si>
    <t>APKF/ Apo-KF-Klinisk farmaci</t>
  </si>
  <si>
    <t>IPAREAL/ IP Arealpleje - Niv.3</t>
  </si>
  <si>
    <t>STBØRNUNGE/ Børn og unge</t>
  </si>
  <si>
    <t>HOAKUTFÆLL/ Fælles - Akut - Holbæk</t>
  </si>
  <si>
    <t>NAMEDIASNY/ Amb. Sundhedscent. - Intern med. - Naks.</t>
  </si>
  <si>
    <t>APKFFANO/ Apo-KF-Farmaci-Nord</t>
  </si>
  <si>
    <t>IPAREASTAB/ IP Arealpleje  - Stab</t>
  </si>
  <si>
    <t>STSAMMENHÆ/ Sammenhængende indsats</t>
  </si>
  <si>
    <t>HOAKUTLÆSE/ Lægesekretær - Akut - Holbæk</t>
  </si>
  <si>
    <t>NYAKUT/ Akutafdelingen - Nykøbing F.</t>
  </si>
  <si>
    <t>APKFFANOR/ Apo-KF-Farmaci-Nord-Roskilde</t>
  </si>
  <si>
    <t>IPDRIFT/ IP Tran. Areal Køk. Kant. Vask - N2</t>
  </si>
  <si>
    <t>STSEKRETAR/ Sekretariat</t>
  </si>
  <si>
    <t>PSAFKØLÆGE/ Psyk - AFS - Læger (VP)</t>
  </si>
  <si>
    <t>HOBIOK/ Klinisk Biokemisk Afdeling - Holbæk</t>
  </si>
  <si>
    <t>NYCENEPIDE/ Center for epidemiologisk forskning.</t>
  </si>
  <si>
    <t>APLLOGSTAB/ Apo-Log-Logistik-Stab</t>
  </si>
  <si>
    <t>IPKØKKANNF/ IP Køkken - Kantinen - Nykøbing F.</t>
  </si>
  <si>
    <t>HOBIOKBIOK/ Klinisk Biokemisk - Holbæk</t>
  </si>
  <si>
    <t>NYDRIFT/ Driftsafdelingen</t>
  </si>
  <si>
    <t>APPROD/ Apo-Produktion</t>
  </si>
  <si>
    <t>IPKØKKANNÆ/ IP Køkken - Kantinen - Næstved</t>
  </si>
  <si>
    <t>HOBIOKFÆLL/ Fælles - Klinisk Biokemi - Holbæk</t>
  </si>
  <si>
    <t>NYFYER/ Fysio- ergoterapi - Nykøbing F.</t>
  </si>
  <si>
    <t>APPRODEXTE/ Apo-Produktion-Extemporær</t>
  </si>
  <si>
    <t>IPKØKKANPR/ IP Køkken - Kantinen - Psyk. Roskilde</t>
  </si>
  <si>
    <t>HOBIOKGRP1/ Gruppe 1 - Klinisk Biokemi - Holbæk</t>
  </si>
  <si>
    <t>NYFYERERGO/ Ergoterapi - Fysio- ergoterapi - Nyk. F.</t>
  </si>
  <si>
    <t>PSBU/ Psyk - Afd. for Børne- og Ungdomspsyk.</t>
  </si>
  <si>
    <t>APPRODFARM/ Apo-Produktion-Service-Farm</t>
  </si>
  <si>
    <t>IPKØKKANPS/ IP Køkken - Kantinen - Psyk. Slagelse</t>
  </si>
  <si>
    <t>HOBIOKGRP2/ Gruppe 2 - Klinisk Biokemi - Holbæk</t>
  </si>
  <si>
    <t>NYFYERFYSI/ Fysioterapi - Fysio-ergoterapi - Nyk. F.</t>
  </si>
  <si>
    <t>APPRODLAFA/ Apo-Produktion-Lager-Farm</t>
  </si>
  <si>
    <t>IPKØKKANPV/ IP Køkken - Kantinen - Psyk. Vordingborg</t>
  </si>
  <si>
    <t>HOBIOKGRP3/ Gruppe 3 - Klinisk Biokemi - Holbæk</t>
  </si>
  <si>
    <t>NYFÆLFORSK/ Forskning Fælles Nykøbing F. (K)</t>
  </si>
  <si>
    <t>APPRODLAGE/ Apo-Produktion-Lager</t>
  </si>
  <si>
    <t>IPKØKKANRI/ IP Køkken - Kantinen - Ringsted</t>
  </si>
  <si>
    <t>HOBIOKGRP4/ Gruppe 4 - Klinisk Biokemi - Holbæk</t>
  </si>
  <si>
    <t>NYFÆLLØN/ Løn Fælles Nykøbing F. (K)</t>
  </si>
  <si>
    <t>APPRODLARO/ Apo-Produktion-Lager-Roskilde</t>
  </si>
  <si>
    <t>IPKØKKANRO/ IP Køkken - Kantinen - Roskilde</t>
  </si>
  <si>
    <t>HOBIOKLÆSE/ Lægesekretær - Klinisk Biokemi - Holbæk</t>
  </si>
  <si>
    <t>APPRODOVER/ Apo-Produktion-Service-Overordnet</t>
  </si>
  <si>
    <t>IPKØKKANSL/ IP Køkken - Kantinen - Slagelse</t>
  </si>
  <si>
    <t>HODRIF/ Driftsafdelingen - Holbæk</t>
  </si>
  <si>
    <t>NYGYOB220/ Sengeaf. 220/fødeg. - Gyn/Obs. - Nyk. F.</t>
  </si>
  <si>
    <t>APPRODSENÆ/ Apo-Produktion-Service-Næstved</t>
  </si>
  <si>
    <t>IPKØKØFORS/ IP Køkken - Køge - Fors.</t>
  </si>
  <si>
    <t>HODRIFINFO/ Informationen - Drift - Holbæk</t>
  </si>
  <si>
    <t>NYGYOBFÆL1/ Fæll1 - Gynækolo. og Obstetrik - Nyk. F.</t>
  </si>
  <si>
    <t>APPRODSERO/ Apo-Produktion-Service-Roskilde</t>
  </si>
  <si>
    <t>IPKØROFORS/ IP Køkken - Roskilde - Fors.</t>
  </si>
  <si>
    <t>HODRIFSP/ Sundhedsplatform - Generel - Holbæk</t>
  </si>
  <si>
    <t>NYGYOBFÆL2/ Fælles2 - Gynækol. og Obstetr. - Nyk. F.</t>
  </si>
  <si>
    <t>APPRODSERV/ Apo-Produktion-Service-Proj</t>
  </si>
  <si>
    <t>IPKØSL/ IP Køkken - Slagelse</t>
  </si>
  <si>
    <t>HODRIFTEKB/ Teknik B - Drift - Holbæk</t>
  </si>
  <si>
    <t>NYGYOBJORD/ Jordemodercenter - Gyn/Obs. - Nyk. F.</t>
  </si>
  <si>
    <t>APPRODSET1/ Apo-Produktion-Service-Roskilde-Team_1</t>
  </si>
  <si>
    <t>IPKØSLB/ IP Køkken - Slagelse - Køkken B (VP)</t>
  </si>
  <si>
    <t>KØDRIFSERV /Serviceafsnit - Drift - Køge</t>
  </si>
  <si>
    <t>HODRIFTEKN/ Teknik - Drift - Holbæk</t>
  </si>
  <si>
    <t>NYGYOBVOLD/ Center f. voldtægtsofre-Gyn/Obs.-Nyk. F.</t>
  </si>
  <si>
    <t>APPRODSET2/ Apo-Produktion-Service-Roskilde-Team_2</t>
  </si>
  <si>
    <t>IPKØSLD/ IP Køkken - Slagelse - Plan D (VP)</t>
  </si>
  <si>
    <t>HOFYER/ Fysio- og Ergoterapiafdelingen - Holbæk</t>
  </si>
  <si>
    <t>NYGYPÆ/ Gyn./obst. og pædiatrisk afd. - Nyk. F.</t>
  </si>
  <si>
    <t>APSEKR/ Apo-Ledelsessekretariat</t>
  </si>
  <si>
    <t>IPKØSLDIST/ IP - Køkken - Slagelse - Distribution</t>
  </si>
  <si>
    <t>HOFYERERGO/ Ergoterapi - Fys/Ergoterapi - Holbæk</t>
  </si>
  <si>
    <t>NYK2NASERV/ Koncern Service Nyk.F. Nakskov</t>
  </si>
  <si>
    <t>IPKØSLN3/ IP Køkken - Slagelse Niv.3</t>
  </si>
  <si>
    <t>HOFYERFYSI/ Fysioterapi - Fys/Ergoterapi - Holbæk</t>
  </si>
  <si>
    <t>NYK2NYADMI/ Koncern Service Nyk.F Adm.</t>
  </si>
  <si>
    <t>PSBUROU2LE/ Psyk - BU - Cent.f.spisefor.U2-Rosk.(VP)</t>
  </si>
  <si>
    <t>IPKØSLN4/ IP Køkken - Slagelse - Niv.4</t>
  </si>
  <si>
    <t>NÆGARALEDE /Afdelingsledelse  Garantiklinikken</t>
  </si>
  <si>
    <t>HOGENE/ Generel - Holbæk</t>
  </si>
  <si>
    <t>NYK2NYDEPO/ Koncern Service Nyk.F Depot</t>
  </si>
  <si>
    <t>IPKØSOSTAB/ IP Køkken - Stab - Fælles</t>
  </si>
  <si>
    <t>HOGENEFLYV/ Flyverkorps - Generel - Holbæk</t>
  </si>
  <si>
    <t>NYK2NYLED3/ Koncern Service Nyk.F. Niv. 3</t>
  </si>
  <si>
    <t>IPRHKANTIN/ KS Regionshus kantine</t>
  </si>
  <si>
    <t>HOGENEFOHU/ Forskningens Hus - Generel - Holbæk (K)</t>
  </si>
  <si>
    <t>NYK2NYLED4/ Koncern Service Nyk.F Niv.4</t>
  </si>
  <si>
    <t>PSBUROU3VI/ Psyk - BU - B.psyk.afs. U3 -Rosk.-vikar</t>
  </si>
  <si>
    <t>IPRHN2/ IP Udvikling og Regionshus - Niv.2</t>
  </si>
  <si>
    <t>HOGENEFRIV/ Frivillige - Generel - Holbæk</t>
  </si>
  <si>
    <t>NYK2NYLOGI/ Koncern Service Nyk.F. Logistik</t>
  </si>
  <si>
    <t>PSBUROYL/ BU yngre læger samlet (VP)</t>
  </si>
  <si>
    <t>IPRHN3/ IP Regionshus Niv.3</t>
  </si>
  <si>
    <t>HOGENEJOUR/ Journalarkiv - Generel - Holbæk</t>
  </si>
  <si>
    <t>NYK2NYSERV/ Koncern Service Nyk.F. Service</t>
  </si>
  <si>
    <t>PSFÆ/ Psyk - Fælles</t>
  </si>
  <si>
    <t>IPRHRENGØR/ KS Regionshus Rengøring</t>
  </si>
  <si>
    <t>HOGENEKBLÆ/ KB-læger i praksis - Generel - Holbæk</t>
  </si>
  <si>
    <t>NYK2NYSEVP/ KS Nyk. F. Service (VP)</t>
  </si>
  <si>
    <t>PSFÆBYGN/ Psyk - FÆ - Bygningsvedligeholdelse (K)</t>
  </si>
  <si>
    <t>IPRHSERVIC/ IP Regionshus Service</t>
  </si>
  <si>
    <t>HOGENEKOSA/ Kommunesamarbejde - Generel - Holbæk</t>
  </si>
  <si>
    <t>NYKVAL/ Kvalitet - Nykøbing F.</t>
  </si>
  <si>
    <t>PSFÆETABPL/ Psyk - FÆ - Etabl. af de særlige pladser</t>
  </si>
  <si>
    <t>IPRHUDVIKL/ IP Udvikling - Sorø</t>
  </si>
  <si>
    <t>HOGENELÆEE/ Lægesekretærelever - Generel - Holbæk</t>
  </si>
  <si>
    <t>NYLEDELSE/ Sygehusledelse Nykøbing F.</t>
  </si>
  <si>
    <t>PSFÆHU/ Psyk. FÆ  Psykiatriledelsens stab</t>
  </si>
  <si>
    <t>IPTR/ IP Transport Niv.3.</t>
  </si>
  <si>
    <t>HOGENELÆF1/ Læ. int. til alm. med/Fa1 - Gen. - Holb.</t>
  </si>
  <si>
    <t>NYLEDESTAB/ Sygehusledelsen Stab - Nykøbing F.</t>
  </si>
  <si>
    <t>PSFÆHUBUCO/ Psyk. FÆ  Psyk.led. stab  Budget.&amp;Contr.</t>
  </si>
  <si>
    <t>IPTRHO/ IP Transport Holbæk</t>
  </si>
  <si>
    <t>HOGENEPRAK/ Praksiskonsulenter - Generel - Holbæk</t>
  </si>
  <si>
    <t>NYMEDI/ Intern medicin - Nykøbing F.</t>
  </si>
  <si>
    <t>PSFÆHUDAPL/ Psyk. FÆ  Psyk.led. stab  Data&amp;Planlægn.</t>
  </si>
  <si>
    <t>IPTRNY/ IP Transport Nyk. F.</t>
  </si>
  <si>
    <t>HOGENESEKR/ Chefsekretærer - Generel - Holbæk</t>
  </si>
  <si>
    <t>NYMEDI100/ Sengeafsnit 100 - Intern med. - Nyk. F.</t>
  </si>
  <si>
    <t>PSFÆHUKVAL/ Psyk. FÆ  Psyk.led. stab  Kvalitetsafd.</t>
  </si>
  <si>
    <t>IPTRRO/ IP Transport Roskilde</t>
  </si>
  <si>
    <t>KØK1KØELEV /Koncern Service - Køge Elever (VP)</t>
  </si>
  <si>
    <t>HOGENESELÆ/ Sekretariat-Lægefaglig - Generel - Holb.</t>
  </si>
  <si>
    <t>NYMEDI130/ Sengeafsn. 130 - Intern med. - Nyk. F.</t>
  </si>
  <si>
    <t>PSFÆHULESE/ Psyk. FÆ  Psyk.led. stab  Ledelsessekr.</t>
  </si>
  <si>
    <t>IPTRSL/ IP Transport Slagelse</t>
  </si>
  <si>
    <t>HOGENESESP/ Sekretariat SP - Generel - Holbæk</t>
  </si>
  <si>
    <t>NYMEDI140/ Sengeafsnit 140 - Intern med. - Nyk. F.</t>
  </si>
  <si>
    <t>PSFÆHUSEKR/ Psyk. FÆ  Psyk.led. stab  Fællessekr.</t>
  </si>
  <si>
    <t>IPVAHO/ IP Vask - Holbæk</t>
  </si>
  <si>
    <t>HOGENESEUD/ Sekretæruddannelse - Generel - Holbæk</t>
  </si>
  <si>
    <t>NYMEDI200/ Sengeafsnit 200 - Intern med. - Nyk. F.</t>
  </si>
  <si>
    <t>PSFÆKLBYSP/ Psyk - FÆ - Kliniske Byggere SP</t>
  </si>
  <si>
    <t>IPVAHOADMI/ IP Vask - Holbæk - Administration (VP)</t>
  </si>
  <si>
    <t>KØK1KØPSKL /Koncern Service - Køge Psyk. klinik (VP)</t>
  </si>
  <si>
    <t>HOGENESFLÆ/ Sundhedsfaglig Læring - Generel - Holbæk</t>
  </si>
  <si>
    <t>NYMEDI230/ Sengeafsnit 230 - Intern med. - Nyk. F.</t>
  </si>
  <si>
    <t>PSFÆKOREDE/ Psyk - FÆ - Komp. Relat. og Deeskalering</t>
  </si>
  <si>
    <t>IPVAHON4/ IP Vask - Holbæk Niv. 4</t>
  </si>
  <si>
    <t>NÆK2NÆADMI /Koncern Service Næstved Adm</t>
  </si>
  <si>
    <t>KØK1KØS1 /Koncern Service - Køge S1 (VP)</t>
  </si>
  <si>
    <t>HOGENEUDDA/ Udd.konsul. - Sygeplejefaglig - Holbæk</t>
  </si>
  <si>
    <t>NYMEDI240/ Sengeafsnit 240 - Intern med. - Nyk. F.</t>
  </si>
  <si>
    <t>PSFÆNÆINFO/ Psyk - FÆ - Psyk Info - Næstved</t>
  </si>
  <si>
    <t>IPVAHOSYST/ IP Vask - Holbæk - Systue (VP)</t>
  </si>
  <si>
    <t>NÆK2NÆLED3 /Koncern Service Næstved-Ringsted. Niv.3</t>
  </si>
  <si>
    <t>KØK1KØS10 /Koncern Service - Køge S10 (VP)</t>
  </si>
  <si>
    <t>HOGYOB/ Gynækologisk/Obstetrisk Afd. - Holbæk</t>
  </si>
  <si>
    <t>NYMEDIAMBU/ Ambulatorium - Intern medicin - Nyk. F.</t>
  </si>
  <si>
    <t>PSFÆNÆINLE/ Psyk - FÆ - Psyk Info</t>
  </si>
  <si>
    <t>IPVAHOTEKN/ IP Vask - Holbæk Teknik (VP)</t>
  </si>
  <si>
    <t>NÆK2NÆLED4 /Koncern Service Næstved-Ringsted Niv.4</t>
  </si>
  <si>
    <t>KØK1KØS12 /Koncern Service - Køge S12 (VP)</t>
  </si>
  <si>
    <t>HOGYOB05-3/ Fødeafsnit 05-3 - Gyn/ Obs - Holbæk</t>
  </si>
  <si>
    <t>NYMEDIDIÆT/ Diætister - Intern medicin - Nykøbing F.</t>
  </si>
  <si>
    <t>PSFÆPHDSTU/ Psyk - FÆ - PHD-Studerende (K)</t>
  </si>
  <si>
    <t>IPVANY/ IP Vaskeri - Nykøbing F.</t>
  </si>
  <si>
    <t>NÆK2NÆLOGI /Koncern Service Næstved Logistik</t>
  </si>
  <si>
    <t>KØK1KØS14 /Koncern Service - Køge S14 (VP)</t>
  </si>
  <si>
    <t>HOGYOB06-3/ Barselsafsn. 06-3 - Gyn/Obs - Holb.</t>
  </si>
  <si>
    <t>NYMEDIETUB/ ETUB - Intern medicin - Nykøbing F.</t>
  </si>
  <si>
    <t>PSFÆROBRUG/ Psyk - FÆ - Enh. for brugerst. psyk.(VP)</t>
  </si>
  <si>
    <t>IPVANYADMI/ IP Vask - Nyk. F. - Administration (VP)</t>
  </si>
  <si>
    <t>NÆK2NÆSERV /Koncern Service Næstved Service</t>
  </si>
  <si>
    <t>KØK1KØS16 /Koncern Service - Køge S16 (VP)</t>
  </si>
  <si>
    <t>HOGYOB5-3K/ Fødeafs 05-3 K.jordem - Gyn/Obs - Holbæk</t>
  </si>
  <si>
    <t>NYMEDIFÆL1/ Fælles1 - Intern medicin - Nykøbing F.</t>
  </si>
  <si>
    <t>PSFÆROINFO/ Psyk - FÆ - Psyk Info - Roskilde</t>
  </si>
  <si>
    <t>IPVANYLEDE/ IP Vask - Nyk. F. - Ledelse (VP)</t>
  </si>
  <si>
    <t>KØK1KØS2 /Koncern Service - Køge S2 (VP)</t>
  </si>
  <si>
    <t>HOGYOBAMBU/ Ambulatorium - Gyn/ Obs - Holbæk</t>
  </si>
  <si>
    <t>NYMEDIFÆL2/ Fælles2 - Intern medicin - Nykøbing F.</t>
  </si>
  <si>
    <t>PSFÆSLFORS/ Psyk - FÆ - Psykiatrisk Forskningsenhed</t>
  </si>
  <si>
    <t>IPVANYN3/ IP Vaskeri Nyk. F. Niv. 3</t>
  </si>
  <si>
    <t>KØK1KØS3 /Koncern Service - Køge S3 (VP)</t>
  </si>
  <si>
    <t>HOGYOBFÆIL/ Andre (ikke læger) - Gyn/Obs - Holbæk</t>
  </si>
  <si>
    <t>NYMEDIMAVE/ Afs. mave-tarmsygdomme-Int.med.- Nyk. F.</t>
  </si>
  <si>
    <t>PSFÆSLPRAK/ Psyk - FÆ - Praksiskonsulenter</t>
  </si>
  <si>
    <t>IPVANYN4/ IP Vaskeri - Nyk.F. Niv.4</t>
  </si>
  <si>
    <t>KØK1KØS4 /Koncern Service - Køge S4 (VP)</t>
  </si>
  <si>
    <t>HOGYOBFÆLL/ Fælles - Gyn/Obs - Holbæk</t>
  </si>
  <si>
    <t>NYMEDISERV/ Serviceass. - Intern med. - Nyk. F. (VP)</t>
  </si>
  <si>
    <t>PSFÆSLSERV/ Psyk - FÆ - Fælles Service Slagelse</t>
  </si>
  <si>
    <t>IPVANYTEKN/ IP Vask - Nyk. F. - Teknik (VP)</t>
  </si>
  <si>
    <t>KØK1KØS5 /Koncern Service - Køge S5 (VP)</t>
  </si>
  <si>
    <t>HOGYOBGYOB/ Gynækologisk/Obstetrisk Afd./Holb. (VP)</t>
  </si>
  <si>
    <t>NYORTO/ Ortopædkirurgi - Nykøbing F.</t>
  </si>
  <si>
    <t>PSFÆSLVISI/ Psyk - FÆ - Psykiatrisk Visitationsklin.</t>
  </si>
  <si>
    <t>IPVASO/ IP Vaskeri Sorø - Niv. 3</t>
  </si>
  <si>
    <t>KØK1KØS6 /Koncern Service - Køge S6 (VP)</t>
  </si>
  <si>
    <t>HOGYOBLÆSE/ Lægesekretær - Gyn/ Obs - Holbæk</t>
  </si>
  <si>
    <t>NYORTO330/ Sengeafsnit 330 - Ortopædkir. - Nyk. F.</t>
  </si>
  <si>
    <t>PSFÆSPUDSY/ Psyk - FÆ - Specialudd. af sygeplej. (K)</t>
  </si>
  <si>
    <t>IPVASOSTAB/ IP Vaskeri Stab Sorø</t>
  </si>
  <si>
    <t>KØK1KØS7 /Koncern Service - Køge S7 (VP)</t>
  </si>
  <si>
    <t>HOK1HOADMI/ Koncern Service Holbæk Adm</t>
  </si>
  <si>
    <t>NYORTOFÆL1/ Fælles1 - Ortopædkirurgi - Nykøbing F.</t>
  </si>
  <si>
    <t>IPØK/ IP Økonomi - Sorø Niv. 2</t>
  </si>
  <si>
    <t>KØK1KØS8 /Koncern Service - Køge S8 (VP)</t>
  </si>
  <si>
    <t>HOK1HODEPO/ Koncern Service Holbæk Depot</t>
  </si>
  <si>
    <t>NYORTOFÆL2/ Fælles2 - Ortopædkirurgi - Nykøbing F.</t>
  </si>
  <si>
    <t>KØK1KØS9 /Koncern Service - Køge S9 (VP)</t>
  </si>
  <si>
    <t>HOK1HOLED3/ Koncern Service Holbæk Niv.3</t>
  </si>
  <si>
    <t>NYORTOJOUR/ Journalarkiv - Nykøbing F.</t>
  </si>
  <si>
    <t>HOK1HOLED4/ Koncern Service Holbæk Niv.4</t>
  </si>
  <si>
    <t>HOK1HOLOGI/ Koncern Service Holbæk Logistik</t>
  </si>
  <si>
    <t>NYPÆDI30/ Sengeafsnit 30 - Pædiatri - Nykøbing F.</t>
  </si>
  <si>
    <t>HOK1HOSERV/ Koncern Service Holbæk Service</t>
  </si>
  <si>
    <t>NYPÆDIFÆL1/ Fælles1 - Pædiatri - Nykøbing F.</t>
  </si>
  <si>
    <t>HOK1HOXX11/ KS Logistik - Holbæk madteam (VP)</t>
  </si>
  <si>
    <t>NYPÆDIFÆL2/ Fælles2 - Pædiatri - Nykøbing F.</t>
  </si>
  <si>
    <t>HOK1HOXXX1/ KSIS - Holbæk D Niv.4 (VP)</t>
  </si>
  <si>
    <t>NYRADI/ Radiologi - Nykøbing F.</t>
  </si>
  <si>
    <t>HOK1HOXXX6/ KSIS - Holbæk T Niv. 4 (VP)</t>
  </si>
  <si>
    <t>NYRADIFÆL1/ Fælles1 - Radiologi - Nykøbing F.</t>
  </si>
  <si>
    <t>HOK1HOXXX7/ KS - Logistik - post - Holbæk (VP)</t>
  </si>
  <si>
    <t>NYRADIFÆL2/ Fælles2 - Radiologi - Nykøbing F.</t>
  </si>
  <si>
    <t>HOK1HOXXX8/ KS - Logistik - vægter - Holbæk (VP)</t>
  </si>
  <si>
    <t>NYRADIRADI/ Radiologi - Radiologi - Nykøbing F.</t>
  </si>
  <si>
    <t>HOK1HOXXX9/ KS Logistik - Holbæk Blå (VP)</t>
  </si>
  <si>
    <t>NYREKRUMID/ Rekrutteringsmidler (K)</t>
  </si>
  <si>
    <t>HOK1KASERV/ Koncern Service Holbæk Service Kalu.</t>
  </si>
  <si>
    <t>NYSP/ Sundhedsplatformen (K)</t>
  </si>
  <si>
    <t>PSRE345S13/ Psyk. Slag. - Sikringsafd. afsnit SL 13</t>
  </si>
  <si>
    <t>HOKIRU/ Kirurgisk Afdeling - Holbæk</t>
  </si>
  <si>
    <t>NYSTAB/ Administration HR og Teknik - Nyk. F.</t>
  </si>
  <si>
    <t>PSRE345S14/ Psyk. Slag. - Sikringsafd. afsnit SL 14</t>
  </si>
  <si>
    <t>HOKIRU12-5/ Gastro. afsnit 12-5 - Kirurgi - Holbæk</t>
  </si>
  <si>
    <t>NYSTABADHR/ Administration og HR - Nykøbing F.</t>
  </si>
  <si>
    <t>PSRE345S15/ Psyk. Slag. - Sikringsafd. afsnit SL 15</t>
  </si>
  <si>
    <t>HOKIRUAMEL/ Amb./elektivt afsnit - Kirurgi - Holbæk</t>
  </si>
  <si>
    <t>NYSTABPRAK/ Praksislæger Klinisk basis - Nykøbing F.</t>
  </si>
  <si>
    <t>PSRE345SYG/ Psyk. Slag. - Ansvarshav. Sygeplej. (VP)</t>
  </si>
  <si>
    <t>HOKIRUENDO/ Endoskopiafsnit - Kirurgi - Holbæk</t>
  </si>
  <si>
    <t>NYSTABTEKA/ Teknisk afdeling - Nykøbing F.</t>
  </si>
  <si>
    <t>PSRE345TVÆ/ Psyk. Slag. - SL13 S14 S15 Tværfaglig</t>
  </si>
  <si>
    <t>HOKIRUFÆLL/ Fælles - Kirurgi - Holbæk</t>
  </si>
  <si>
    <t>NYSTABTEKS/ Teknisk sekretariat - Nykøbing F.</t>
  </si>
  <si>
    <t>HOKIRUKIRU/ Kirurgisk Afdeling / Holbæk (VP)</t>
  </si>
  <si>
    <t>NYUDDALABO/ Uddannelseslaboratorium (K)</t>
  </si>
  <si>
    <t>KØMEDIENDO /Endokrinologi amb. - medicin - Køge</t>
  </si>
  <si>
    <t>HOKIRULÆSE/ Lægesekretær - Kirurgi - Holbæk</t>
  </si>
  <si>
    <t>NYUDDPULJE/ Uddannelsespulje (K)</t>
  </si>
  <si>
    <t>HOLEDELSE/ Holbæk ledelse - Vicedirektører - Holb.</t>
  </si>
  <si>
    <t>NYYLVIDUDD/ Yngre lægers videreudd. Nykøbing F. (K)</t>
  </si>
  <si>
    <t>HOMEDI/ Medicinsk Afdeling - Holbæk</t>
  </si>
  <si>
    <t>NYØKPL/ Økonomi og planlægning - Nykøbing F.</t>
  </si>
  <si>
    <t>HOMEDI03-3/ Geriatr afsnit 03-3 - Medicin - Holbæk</t>
  </si>
  <si>
    <t>NYØKPLLEJE/ Lejeboliger Nykøbing F.</t>
  </si>
  <si>
    <t>KØMEDIGAST /Gastroenterologi amb. - medicin - Køge</t>
  </si>
  <si>
    <t>HOMEDI03-4/ Geri/lunge.afsn 03-4 - Medicin - Holbæk</t>
  </si>
  <si>
    <t>HOMEDI035/ Endokrinologisk 03-5 - Medicin - Holbæk</t>
  </si>
  <si>
    <t>HOMEDI04-4/ Gastroent. afsn 04-4 - Medicin - Holbæk</t>
  </si>
  <si>
    <t>HOMEDI04-5/ Nefrologisk 04-5 - Medicin - Holbæk</t>
  </si>
  <si>
    <t>HOMEDI09-3/ Lungemed.afsn 09-3 - Medicin - Holbæk</t>
  </si>
  <si>
    <t>RIK2RIHVL4 /Koncern Service Ringsted Hvid N4 (VP)</t>
  </si>
  <si>
    <t>HOMEDI30-2/ Dialyseafsnit 30-2 - Medicin - Holbæk</t>
  </si>
  <si>
    <t>PSRESVID/ Psyk - Afd. For Rets. Svøm. - Idræt (K)</t>
  </si>
  <si>
    <t>RIK2RILED4 /Koncern Service Ringsted Niv. 4 (VP)</t>
  </si>
  <si>
    <t>HOMEDI43-4/ Kardiologisk afs 43-4 - Medicin - Holbæk</t>
  </si>
  <si>
    <t>PSRETS/ Psyk - Afd. for Retspsykiatri</t>
  </si>
  <si>
    <t>RIK2RISERV /Koncern Service Ringsted Service</t>
  </si>
  <si>
    <t>HOMEDIDIÆT/ Fælles Diætister - Medicin - Holbæk</t>
  </si>
  <si>
    <t>HOMEDIFÆEN/ Fæll-Endo - Medicin - Holbæk</t>
  </si>
  <si>
    <t>PSREYL/ Psyk. Slag. - Fælles - Yngre Læger</t>
  </si>
  <si>
    <t>HOMEDIFÆGE/ Fæll-Geriatri - Medicin - Holbæk</t>
  </si>
  <si>
    <t>PSSYD/ Psyk - Psykiatrien Syd</t>
  </si>
  <si>
    <t>HOMEDIFÆIM/ Fæll-IMA - Medicin - Holbæk</t>
  </si>
  <si>
    <t>PSSYMADP/ Psyk - SY - DP Maribo</t>
  </si>
  <si>
    <t>HOMEDIFÆKA/ Fæll-Kardiologi -  Medicin - Holbæk</t>
  </si>
  <si>
    <t>PSSYMAKLIN/ Psyk - SY - Psykiatrisk klinik Maribo</t>
  </si>
  <si>
    <t>HOMEDIFÆLB/ Fælles B - Medicin - Holbæk</t>
  </si>
  <si>
    <t>PSSYNYDP/ Psyk - SY - DP Nykøbing F.</t>
  </si>
  <si>
    <t>HOMEDIFÆLE/ Fæll-LEAN - Medicin - Holbæk</t>
  </si>
  <si>
    <t>PSSYNÆDP/ Psyk - SY - DP Næstved</t>
  </si>
  <si>
    <t>HOMEDIFÆLL/ Fælles - Medicin - Holbæk</t>
  </si>
  <si>
    <t>PSSYNÆKLIN/ Psyk - SY - Psykiatrisk klinik Næstved</t>
  </si>
  <si>
    <t>HOMEDIFÆLU/ Fæll-Lungemed - Medicin - Holbæk</t>
  </si>
  <si>
    <t>PSSYVO28/ Psyk - SY - Afsnit S2 - 28 - Vordingborg</t>
  </si>
  <si>
    <t>HOMEDIFÆLÆ/ Læger/Kl. Kar-End-Nef - Med. - Holb.(VP)</t>
  </si>
  <si>
    <t>PSSYVO29/ Psyk - SY - Afsnit S1 - 29 - Vord. (VP)</t>
  </si>
  <si>
    <t>HOMEDIFÆNE/ Fæll-Nefro - Medicin - Holbæk</t>
  </si>
  <si>
    <t>PSSYVO2932/ Psyk - SY - Afsnit S1 - 29+32 - Vord.</t>
  </si>
  <si>
    <t>HOMEDIFÆRE/ Fæll-Reuma - Medicin - Holbæk</t>
  </si>
  <si>
    <t>PSSYVO36/ Psyk - SY - Afsnit S3 - 36 - Vord. (VP)</t>
  </si>
  <si>
    <t>HOMEDIFÆYL/ Fæll-YngreLæger - Medicin - Holbæk</t>
  </si>
  <si>
    <t>PSSYVO3640/ Psyk - SY - Afsnit S3 - 36+40 - Vord.</t>
  </si>
  <si>
    <t>HOMEDIGRP1/ Dialysen grp 1 - Medicin - Holbæk (VP)</t>
  </si>
  <si>
    <t>PSSYVO40/ Psyk - SY - Afsnit S3 - 40 - Vord. (VP)</t>
  </si>
  <si>
    <t>HOMEDIGRP2/ Dialysen grp 2 - Medicin - Holbæk (VP)</t>
  </si>
  <si>
    <t>PSSYVO4144/ Psyk - SY - S4 - bygning 41 + 44 - Psyk.</t>
  </si>
  <si>
    <t>HOMEDIHJEB/ Hjertemed. afsnit B - Medicin - Holbæk</t>
  </si>
  <si>
    <t>PSSYVOAMAK/ Psyk - SY - Ambulant Akutteam (K)</t>
  </si>
  <si>
    <t>HOMEDIHJER/ Hjertemed. afsnit - Medicin - Holbæk</t>
  </si>
  <si>
    <t>PSSYVOCEN/ Psyk - SY - Centerterap. - Centerterapi</t>
  </si>
  <si>
    <t>HOMEDILUAM/ Lungemed. ambul. - Medicin - Holb. (VP)</t>
  </si>
  <si>
    <t>PSSYVOCENF/ Psyk - SY - Centerterapien - Fys-Ergo</t>
  </si>
  <si>
    <t>HOMEDILÆSE/ Lægesekretær - Medicin - Holbæk</t>
  </si>
  <si>
    <t>PSSYVOCENL/ Psyk - SY - Centerterapien - Vordingborg</t>
  </si>
  <si>
    <t>HOMEDIRAMB/ Reuma.AMB - Medicin - Holbæk</t>
  </si>
  <si>
    <t>PSSYVODP/ Psyk - SY - DP Vordingborg</t>
  </si>
  <si>
    <t>HOMEDISEKR/ Medicinsk sekretariat - Medicin - Holbæk</t>
  </si>
  <si>
    <t>PSSYVODPNM/ Psyk - SY - DP Nykøbing-Maribo</t>
  </si>
  <si>
    <t>HOORTO/ Ortopædkirurgisk Afdeling - Holbæk</t>
  </si>
  <si>
    <t>PSSYVODPNV/ Psyk - SY - DP Næstved-Vordingborg</t>
  </si>
  <si>
    <t>HOORTOFÆLL/ Fælles - Ortopædkirurgi - Holbæk</t>
  </si>
  <si>
    <t>PSSYVOECT/ Psyk - SY - ECT-klinik Vordingborg (K)</t>
  </si>
  <si>
    <t>HOORTOLÆSE/ Lægesekretær - Ortopædkirurgi - Holbæk</t>
  </si>
  <si>
    <t>PSSYVOKLIN/ Psyk - SY - Psykiatrisk klinik Psyk. Syd</t>
  </si>
  <si>
    <t>HOORTOORTO/ Ortopædkirurgisk Afdeling /- Holbæk (VP)</t>
  </si>
  <si>
    <t>PSSYVOLÆGE/ Psyk - SY - Læger (VP)</t>
  </si>
  <si>
    <t>HOORTOSEAM/ Sengeafsn./Amb. - Ortopædkirurgi - Holb.</t>
  </si>
  <si>
    <t>PSSYVOPAKU/ Psyk - SY - Psyk. Akut Modtagel. - Vord.</t>
  </si>
  <si>
    <t>HOPÆDI/ Børne- og Ungeafdelingen - Holbæk</t>
  </si>
  <si>
    <t>PSSYVOPSYK/ Psyk - SY - Psykologer under udd. (VP)</t>
  </si>
  <si>
    <t>HOPÆDIAMB/ Ambulatorie - Børne- og Ungeafd - Holbæk</t>
  </si>
  <si>
    <t>PSSYVOSTAB/ Psyk - SY - Stab - Vordingborg</t>
  </si>
  <si>
    <t>HOPÆDIAMB1/ Børneambulatorie1 - Pædiatri - Holbæk</t>
  </si>
  <si>
    <t>PSSYVOAAKU/ Psyk - SY - Amb. Akut. - PAM - Vord. (K)</t>
  </si>
  <si>
    <t>HOPÆDIDIVE/ Div.ans. - Børne- og Ungeafd - Holb.(VP)</t>
  </si>
  <si>
    <t>HOPÆDIFÆLL/ Fælles - Børne-og Ungeafd - Holbæk</t>
  </si>
  <si>
    <t>HOPÆDILÆSE/ Lægesekr - Børne- og Ungeafd - Holbæk</t>
  </si>
  <si>
    <t>PSTESLSIKK/ Psyk - Sikkerhed og drift - Slagelse</t>
  </si>
  <si>
    <t>HOPÆDINEON/ Neonatal - Børne- og Ungeafd - Holbæk</t>
  </si>
  <si>
    <t>PSTESLTEKN/ Psyk - Teknisk afdeling - Slagelse</t>
  </si>
  <si>
    <t>KØØNHSPEFR /Speci.lægeprak - ØNHK - Køge(Frederiksb)</t>
  </si>
  <si>
    <t>HOPÆDISENG/ Sengeafs - Børne- og Ungeafd - Holbæk</t>
  </si>
  <si>
    <t>PSTEVOLED/ Psyk - Teknisk afdeling - Ledelse</t>
  </si>
  <si>
    <t>HORADI/ Radiologisk Afdeling - Holbæk</t>
  </si>
  <si>
    <t>PSTEVOTEKN/ Psyk - Teknisk afdeling - Vordingborg</t>
  </si>
  <si>
    <t>HORADIFÆLB/ FællesB - Radiologi - Holbæk</t>
  </si>
  <si>
    <t>PSVEHODP/ Psyk. Holbæk - Distriktspsykiatrien</t>
  </si>
  <si>
    <t>HORADIFÆLL/ Fælles - Radiologi - Holbæk</t>
  </si>
  <si>
    <t>HORADILÆSE/ Lægesekretær - Radiologi - Holbæk</t>
  </si>
  <si>
    <t>PSVEHOKLIN/ Psykiatrien Holbæk - Psykiatrisk klinik</t>
  </si>
  <si>
    <t>HORADIOVRA/ Overradiografer - Radiologi - Holb. (VP)</t>
  </si>
  <si>
    <t>PSVEHONOLE/ Afsnitsledelse Distrikt Nord</t>
  </si>
  <si>
    <t>HORADIPLEJ/ Plejepersonale - Radiologi - Holbæk</t>
  </si>
  <si>
    <t>PSVEKADP/ Psyk. Kalundborg - Distriktspsykiatrien</t>
  </si>
  <si>
    <t>HORADIRADI/ Radiologisk Afdeling  / Holbæk</t>
  </si>
  <si>
    <t>PSVENSDP/ Psyk. Nyk. Sj. - Distriktspsykiatrien</t>
  </si>
  <si>
    <t>HOSTAB/ Stab - Holbæk</t>
  </si>
  <si>
    <t>PSVERIDP/ Psyk. Ringsted - Distriktspsykiatrien</t>
  </si>
  <si>
    <t>HOSTABHRAM/ HR og arbejdsmiljø - Stab - Holbæk</t>
  </si>
  <si>
    <t>PSVESL2/ Psyk. Slag. - Voksenpsyk. afsnit SL2</t>
  </si>
  <si>
    <t>HOSTABKVAL/ Kvalitet - Stab - Holbæk</t>
  </si>
  <si>
    <t>PSVESL3/ Psyk. Slag. - Voksenpsyk. afsnit SL3</t>
  </si>
  <si>
    <t>SLK2SLADMI /Koncern Service Slagelse Adm.</t>
  </si>
  <si>
    <t>HOSTABSEKR/ Sekretariat - Stab - Holbæk</t>
  </si>
  <si>
    <t>PSVESL4/ Psyk. Slag. - Voksenpsyk. afsnit SL4</t>
  </si>
  <si>
    <t>SLK2SLAL4 /Koncern Service Slagelse A (VP)</t>
  </si>
  <si>
    <t>HOSTABØKPL/ Økonomi og planlægning - Stab - Holbæk</t>
  </si>
  <si>
    <t>PSVESL5/ Psyk. Slag. - Voksenpsyk. afsnit SL5</t>
  </si>
  <si>
    <t>SLK2SLBL4 /Koncern Service Slagelse B (VP)</t>
  </si>
  <si>
    <t>KABIOKFÆHO/ Fælles - Klinisk Biokemi - Kalundborg</t>
  </si>
  <si>
    <t>PSVESLAKUT/ Psyk. Slag. - Psykiatrisk akutmodtagelse</t>
  </si>
  <si>
    <t>SLK2SLDEPO /Koncern Service Slagelse Depot</t>
  </si>
  <si>
    <t>KABIOKHO/ Klinisk Biokemisk Afdeling - Kalundborg</t>
  </si>
  <si>
    <t>SLK2SLDL4 /Koncern Service Slagelse D (VP)</t>
  </si>
  <si>
    <t>KARADIFÆHO/ Fælles - Radiologi - Kalundborg</t>
  </si>
  <si>
    <t>PSVESLDP/ Psyk. Slag. - Distriktspsykiatrien</t>
  </si>
  <si>
    <t>SLK2SLFL4 /Koncern Service Slagelse F (VP)</t>
  </si>
  <si>
    <t>KARADIHO/ Radiologisk Afdeling - Kalundborg</t>
  </si>
  <si>
    <t>SLK2SLL4K /Koncern Service Slagelse K (VP)</t>
  </si>
  <si>
    <t>MEDICO/ Medicoteknik</t>
  </si>
  <si>
    <t>PSVESLKLIN/ Psyk. Slag. - Psykiatrisk klinik</t>
  </si>
  <si>
    <t>SLK2SLLED3 /Koncern Service Slagelse Niv.3.</t>
  </si>
  <si>
    <t>MEGENEA/ Medicoteknik - Generel - A</t>
  </si>
  <si>
    <t>SLK2SLLED4 /Koncern Service Slagelse Niv.4.</t>
  </si>
  <si>
    <t>MEGENEAHO/ Medicoteknik - Generel - Holbæk</t>
  </si>
  <si>
    <t>SLK2SLLOGI /Koncern Service Slagelse Logistik</t>
  </si>
  <si>
    <t>MEGENEANÆ/ Medicoteknik - Generel - Næstved</t>
  </si>
  <si>
    <t>PSVESLSYLE/ Afsnitsled. Distr. Syd samt Specialamb.</t>
  </si>
  <si>
    <t>SLK2SLLOHV /Koncern Service Slagelse Hvid (VP)</t>
  </si>
  <si>
    <t>MEGENEASL/ Medicoteknik - Generel - Slagelse</t>
  </si>
  <si>
    <t>SLK2SLSERV /Koncern Service Slagelse Service</t>
  </si>
  <si>
    <t>MEGENEB/ Medicoteknik - Generel - B</t>
  </si>
  <si>
    <t>PSVESODP/ Psykiatrien Sorø - Distriktspsykiatrien</t>
  </si>
  <si>
    <t>SLK2SLTL4 /Koncern Service Slagelse T (VP)</t>
  </si>
  <si>
    <t>MEGENEBKØ/ Medicoteknik - Generel - Køge</t>
  </si>
  <si>
    <t>PSVEST/ Psyk. - Psykiatrien Vest</t>
  </si>
  <si>
    <t>MEGENEBNY/ Medicoteknik - Generel - Nykøbing F.</t>
  </si>
  <si>
    <t>PSVESTSTEN/ Psyk - VE -Diabetes Styr. Indsats Steno</t>
  </si>
  <si>
    <t>SLLEDELSE2 /Sygehusledelse AGRL - NSR sygehuse</t>
  </si>
  <si>
    <t>MEGENEBRO/ Medicoteknik - Generel - Roskilde</t>
  </si>
  <si>
    <t>PSØSAMBU/ Psyk - ØS - Ambulant Akutteam (K)</t>
  </si>
  <si>
    <t>NYARMIHO/ Arbejdsmedicin - Nykøbing F.</t>
  </si>
  <si>
    <t>PSØSFADP/ Psyk - ØS - DP Gr-Kø - DP Faxe (P.nr.)</t>
  </si>
  <si>
    <t>NYARMILÆHO/ Lægesekretær - Arbejdsmedicin - Nyk. F.</t>
  </si>
  <si>
    <t>PSØSGRDPL/ Psyk - ØS - DP Greve-Køge - DP Greve L</t>
  </si>
  <si>
    <t>SJBIOKFÆHO/ Fæl.-Kl. Biokemi-Sundhedscent. Odsherred</t>
  </si>
  <si>
    <t>PSØSGRDPP/ Psyk - ØS - DP Greve-Køge - DP Greve P</t>
  </si>
  <si>
    <t>SJRADISUHO/ Sund.cent.Odsh.Sat.-Radiologi-Holb. (VP)</t>
  </si>
  <si>
    <t>PSØSHADP/ Psyk - ØS - DP Gr-Kø - DP Haslev (P.nr.)</t>
  </si>
  <si>
    <t>SLARMIHO/ Arbejdsmedicin - Slagelse</t>
  </si>
  <si>
    <t>PSØSKØDPL/ Psyk - ØS - DP Gr-Kø - DP Køge L</t>
  </si>
  <si>
    <t>SLARMILÆHO/ Lægesekretær - Arbejdsmedicin - Slag.</t>
  </si>
  <si>
    <t>SLMEDIDIHO/ Dialysesatellitten - Medicin - Slagelse</t>
  </si>
  <si>
    <t>PSØSKØDPP/ Psyk - ØS - DP Gr-Kø - DP Køge P</t>
  </si>
  <si>
    <t>SLMEDILDHO/ Lægesekr.-Dialysesatellit Medicin-Slag.</t>
  </si>
  <si>
    <t>PSØSKØPSYK/ Psyk - ØS - Psyk. Klinik Køge</t>
  </si>
  <si>
    <t>SLMAKASEN2 /Kirurgisk sengeafsnit 2 - Slagelse</t>
  </si>
  <si>
    <t>SPHOAKUTLÆ/ SP Lægesekretær - Akut - Holbæk</t>
  </si>
  <si>
    <t>PSØSLEDL/ Psyk - ØS - Ledelse L</t>
  </si>
  <si>
    <t>SPHOMEDIHJ/ SP Hjertemed. afsnit - Medicin - Holbæk</t>
  </si>
  <si>
    <t>PSØSLEDP/ Psyk - ØS - Ledelse P</t>
  </si>
  <si>
    <t>PSØSROAKUL/ Psyk - ØS - Psyk. Akut Modtagel. - RO L</t>
  </si>
  <si>
    <t>PSØSROAKUN/ Psyk - ØS - PAM - Nattris. - Rosk.</t>
  </si>
  <si>
    <t>PSØSROAKUP/ Psyk - ØS - Psyk. Akut Modtagel. - RO P</t>
  </si>
  <si>
    <t>PSØSRODPL/ Psyk - ØS - DP Roskilde L</t>
  </si>
  <si>
    <t>PSØSRODPP/ Psyk - ØS - DP Roskilde P</t>
  </si>
  <si>
    <t>PSØSROECT/ Psyk - ØS - ECT-ØST (K)</t>
  </si>
  <si>
    <t>PSØSROKOMP/ Psyk - ØS - Komp.cent. for deb. psykose</t>
  </si>
  <si>
    <t>PSØSROLÆGB/ Psyk - ØS - Stab - Læger - Bagvagt (VP)</t>
  </si>
  <si>
    <t>PSØSROLÆGE/ Psyk - ØS - Stab - Læger (VP)</t>
  </si>
  <si>
    <t>PSØSROLÆGF/ Psyk - ØS - Stab - Læger - Forvagt (VP)</t>
  </si>
  <si>
    <t>ROAKUTMODT /Modtagelsen - Akut - Roskilde</t>
  </si>
  <si>
    <t>PSØSROSTAL/ Psyk - ØS - Psyk - Stab L</t>
  </si>
  <si>
    <t>PSØSROSTAP/ Psyk - ØS - Stab P</t>
  </si>
  <si>
    <t>PSØSROØ1L/ Psyk - ØS - Afsnit Ø1 - Roskilde L</t>
  </si>
  <si>
    <t>PSØSROØ1P/ Psyk - ØS - Afsnit Ø1 - Roskilde P</t>
  </si>
  <si>
    <t>PSØSROØ2L/ Psyk - ØS - Afsnit Ø2 - Roskilde L</t>
  </si>
  <si>
    <t>PSØSROØ2P/ Psyk - ØS - Afsnit Ø2 - Roskilde P</t>
  </si>
  <si>
    <t>PSØSROØ3L/ Psyk - ØS - Afsnit Ø3 - Roskilde L</t>
  </si>
  <si>
    <t>PSØSROØ3P/ Psyk - ØS - Afsnit Ø3 - Roskilde P</t>
  </si>
  <si>
    <t>PSØST/ Psyk - Psykiatrien Øst</t>
  </si>
  <si>
    <t>SLMEDI3AMB /Neurologisk Ambulatorium Medicin 3 Slag.</t>
  </si>
  <si>
    <t>SPPSVESLST/ SP Stab</t>
  </si>
  <si>
    <t>SLMEDI3HJE /Afsn hjerne nervesygdom Medicin 3 Slag.</t>
  </si>
  <si>
    <t>RODRIFSERV /Serviceafsnit - Drift - Roskilde</t>
  </si>
  <si>
    <t>ROGYOBG73S /Svanger G73 - Gyn/Obs - Roskilde</t>
  </si>
  <si>
    <t>ROGYOBG93 /Gynækologi G93 - Gyn/Obs - Roskilde</t>
  </si>
  <si>
    <t>ROK1ROLOGI /KS Roskilde Logistik gruppen (VP)</t>
  </si>
  <si>
    <t>ROK1ROS1 /KS Roskilde servicegruppe 1 (VP)</t>
  </si>
  <si>
    <t>ROK1ROS2 /KS Roskilde servicegruppe 2 (VP)</t>
  </si>
  <si>
    <t>ROK1ROS3 /KS Roskilde servicegruppe 3 (VP)</t>
  </si>
  <si>
    <t>ROK1ROVAGT /KS Roskilde vagten (VP)</t>
  </si>
  <si>
    <t>ROKARDB33 /Dagafsnit B33 - Kardiologisk  Roskilde</t>
  </si>
  <si>
    <t>ROSTABSTØT /Klinisk adm. støttefunktion - Rosk.</t>
  </si>
  <si>
    <t>Sendes til : Koncern HR, Løn og Forhandling, Herlufsvænge 14 C 1.-3. sal, 4700 Næstved</t>
  </si>
  <si>
    <t>Sendes til : Koncern HR, Løn og Forhandling, Herlufsvænge 14 C 1.-3. sal, 4700 Næstved,</t>
  </si>
  <si>
    <t>Kopi sendes til : Koncern HR, Løn og Forhandling, Herlufsvænge 14 C 1.-3. sal, 4700 Næstved,</t>
  </si>
  <si>
    <t>Såfremt du tiltræder en anden stilling indenfor Region Sjælland skal Koncern HR/ Løn og Forhandling underrettes, da du ved stillingsskifte inden for Region Sjælland - uden tidsmæssig afbrydelse - ikke vil modtage et feriekort via borger.dk. Du vil i stedet for optjene ferie med løn i din nye stilling i Region Sjælland, selvom din ferie er optjent i et foregående ansættelsesforhold.Du kan finde dit/dine feriekort på www.borger.dk under Feriepengeinfo, hvor du samtidig kan ansøge om at få dine feriepenge udbetalt. Feriekortene findes kun i elektronisk udgave.</t>
  </si>
  <si>
    <t>Dato og leders underskrift</t>
  </si>
  <si>
    <t>PSBUHOKLIL/ Psyk - BU - B&amp;U-psyk. klinik - Holbæk L</t>
  </si>
  <si>
    <t>PSBUROU1P/ Psyk - BU - Ungd.ps.afs. U1 - Roskilde P</t>
  </si>
  <si>
    <t>PSBUROU2L/ Psyk - BU - Cent.f.spisefor. U2 - Rosk.L</t>
  </si>
  <si>
    <t>PSBUROU2P/ Psyk - BU - Cent.f.spisefor. U2 - Rosk.P</t>
  </si>
  <si>
    <t>PSBUROU3L/ Psyk - BU - Børnepsyk.afs. U3 - Rosk. L</t>
  </si>
  <si>
    <t>PSBUROU3P/ Psyk - BU - Børnepsyk.afs. U3 - Rosk. P</t>
  </si>
  <si>
    <t>PSFÆNÆPEER/ Psyk - FÆ - Psyk Info - Peers</t>
  </si>
  <si>
    <t>PSRE08/ Psyk. Slag. - Afsnit SL8</t>
  </si>
  <si>
    <t>PSRE08LEDP/ Psyk. Slag. - Afsnitsledelse SL8 P</t>
  </si>
  <si>
    <t>PSRE08TVÆR/ Psyk. Slag. - SL8 Tværfaglig</t>
  </si>
  <si>
    <t>PSRE09/ Psyk. Slag - Afsnit SL9</t>
  </si>
  <si>
    <t>PSRE09LEDL/ Psyk. Slag. - Afsnitsledelse SL9 L</t>
  </si>
  <si>
    <t>PSRE09LEDP/ Psyk. Slag. - Afsnitsledelse SL9 P</t>
  </si>
  <si>
    <t>PSRE09TVÆR/ Psyk. Slag. - SL9 Tværfaglig</t>
  </si>
  <si>
    <t>PSRE10/ Psyk. Slag. - Afsnit SL 10</t>
  </si>
  <si>
    <t>PSRE10LEDL/ Psyk. Slag. - Afsnitsledelse SL10 L</t>
  </si>
  <si>
    <t>PSRE10LEDP/ Psyk. Slag. - Afsnitsledelse SL10 P</t>
  </si>
  <si>
    <t>PSRE10TVÆL/ Psyk. Slag. - SL10 Tværfaglig L</t>
  </si>
  <si>
    <t>PSRE10TVÆP/ Psyk. Slag. - SL10 Tværfaglig P</t>
  </si>
  <si>
    <t>PSRE11/ Psyk. Slag. - Afsnit SL 11</t>
  </si>
  <si>
    <t>PSRE11LEDL/ Psyk. Slag. - Afsnitsledelse SL11 L</t>
  </si>
  <si>
    <t>PSRE11LEDP/ Psyk. Slag. - Afsnitsledelse SL11 P</t>
  </si>
  <si>
    <t>PSRE11TVÆR/ Psyk. Slag. - SL11 Tværfaglig</t>
  </si>
  <si>
    <t>PSRE345LEL/ Psyk. Slag. - Afs.led. SL13 SL14 SL15 L</t>
  </si>
  <si>
    <t>PSRE345LEP/ Psyk. Slag. - Afs.led. SL13 SL14 SL15 P</t>
  </si>
  <si>
    <t>PSRELEDL/ Psyk - Afd. f. Retspsykiatri - Ledelse L</t>
  </si>
  <si>
    <t>PSRELEDP/ Psyk - Afd. f. Retspsykiatri Ledelse P</t>
  </si>
  <si>
    <t>PSREOPSØGL/ Psyk. Slag.-Retspsyk. Opsøgende Team L</t>
  </si>
  <si>
    <t>PSREOPSØGP/ Psyk. Slag.-Retspsyk. Opsøgende Team P</t>
  </si>
  <si>
    <t>PSRESTABL/ Psyk. Slag. - Staben L</t>
  </si>
  <si>
    <t>PSRESTABP/ Psyk. Slag. - Staben P</t>
  </si>
  <si>
    <t>PSRETVÆRFL/ Psyk. Slag. - Tværfaglig L</t>
  </si>
  <si>
    <t>PSRETVÆRFP/ Psyk. Slag. - Tværfaglig P</t>
  </si>
  <si>
    <t>PSSYVODPÆL/ Psyk - SY - DP for ældre - Vordingborg</t>
  </si>
  <si>
    <t>PSSYVOHUKO/ Psyk. - SY - Hukommelseskl. Vordingborg</t>
  </si>
  <si>
    <t>PSSYVOS5/ Psyk - SY - Afsnit S5</t>
  </si>
  <si>
    <t>PSTEKNIK/ Psyk - Driftsafdelingen</t>
  </si>
  <si>
    <t>PSTEROSERV/ Psyk - Serviceafdeling - Roskilde</t>
  </si>
  <si>
    <t>PSTEROSESE/ Psyk - Servicepersonale - Roskilde</t>
  </si>
  <si>
    <t>PSTEROTEKN/ Psyk - Teknisk afdeling - Roskilde/Køge</t>
  </si>
  <si>
    <t>PSTESLSEAD/ Psyk - Serviceafdeling - Administration</t>
  </si>
  <si>
    <t>PSTESLSELE/ Psyk - Serviceafdeling - Ledelse</t>
  </si>
  <si>
    <t>PSTESLSERV/ Psyk - Serviceafdeling - Slagelse</t>
  </si>
  <si>
    <t>PSTESLSESE/ Psyk - Servicepersonale - Slagelse</t>
  </si>
  <si>
    <t>PSTEVOSERV/ Psyk - Serviceafdeling - Vordingborg</t>
  </si>
  <si>
    <t>PSTEVOSESE/ Psyk - Servicepersonale - Vordingborg</t>
  </si>
  <si>
    <t>PSVEHOEKST/ Psyk - VE - Eksterne læger (VP)</t>
  </si>
  <si>
    <t>PSVEKØFLYG/ Psyk. Slag. - Traum. Flygtn. - Køge</t>
  </si>
  <si>
    <t>PSVESLAMBA/ Psyk - VE - Ambulant Akutteam</t>
  </si>
  <si>
    <t>PSVESLD6LE/ Psyk. Slag. - DP Slagelse+SL6 Ledelse</t>
  </si>
  <si>
    <t>PSVESLDPÆL/ Psyk. Slag. - DP for ældre</t>
  </si>
  <si>
    <t>PSVESLFLLE/ Psyk. Slag. - Traum.Flygtn. - Ledelse</t>
  </si>
  <si>
    <t>PSVESLFLYG/ Psyk. Slag. - Kl. for Trauma. Flygtninge</t>
  </si>
  <si>
    <t>PSVESLFORS/ Psyk - VE - Forskningsenhed</t>
  </si>
  <si>
    <t>PSVESLOLÆG/ Psyk - VE - Overlæger (VP)</t>
  </si>
  <si>
    <t>PSVESLPTSD/ Psyk. Slag. - PTSD - Regionsfunktion (K)</t>
  </si>
  <si>
    <t>PSVESLSL6/ Psyk. Slag. - Ældrepsykiatri afsnit SL6</t>
  </si>
  <si>
    <t>PSVESLSTAB/ Psyk - VE - Stab</t>
  </si>
  <si>
    <t>PSVESLYL/ Psyk - VE - Yngre læger</t>
  </si>
  <si>
    <t>PSVEVOFLYG/ Psyk. Slag. - Traum. Flygtn. - Vord.</t>
  </si>
  <si>
    <t>PSØSKØCARL/ Psyk - ØS - Lia. - Komp.cen-Shared CareL</t>
  </si>
  <si>
    <t>PSØSKØCARP/ Psyk - ØS - Lia. - Komp.cen-Shared CareP</t>
  </si>
  <si>
    <t>PSØSKØDPLÆ/ Psyk - ØS - DP Greve/Køge L</t>
  </si>
  <si>
    <t>PSØSKØLIAL/ Psyk - ØS - Lia. - Kl. for Lia. - KøgeL</t>
  </si>
  <si>
    <t>PSØSKØLIAP/ Psyk - ØS - Lia. - Kl. for Lia. - KøgeP</t>
  </si>
  <si>
    <t>PSØSKØLILL/ Psyk - ØS - Liaisonpsykiatri - Ledelse L</t>
  </si>
  <si>
    <t>PSØSKØLILP/ Psyk - ØS - Liaisonpsykiatri - Ledelse P</t>
  </si>
  <si>
    <t>PSØSKØSELL/ Psyk - ØS - Lia. - Kl. for Selvm.- KøgeL</t>
  </si>
  <si>
    <t>PSØSKØSELP/ Psyk - ØS - Lia. - Kl. for Selvm.- KøgeP</t>
  </si>
  <si>
    <t>PSØSRODPÆL/ Psyk - ØS - DP for ældre - Roskilde L</t>
  </si>
  <si>
    <t>PSØSRODPÆP/ Psyk - ØS - DP for ældre - Roskilde P</t>
  </si>
  <si>
    <t>PSØSROPSYL/ Psyk - ØS - Psykiatrisk klinik Rosk. L</t>
  </si>
  <si>
    <t>PSØSROPSYP/ Psyk - ØS - Psykiatrisk klinik Rosk. P</t>
  </si>
  <si>
    <t>PSØSVOLIAL/ Psyk - ØS - Lia. - Kl. for Lia. - Vord.L</t>
  </si>
  <si>
    <t>PSØSVOLIAP/ Psyk - ØS - Lia. - Kl. for Lia. - Vord.P</t>
  </si>
  <si>
    <t>PSØSVOSELV/ Psyk - ØS - Lia.-Kl.for Selvm.-Vord.(K)</t>
  </si>
  <si>
    <t>Opdateret: d. 2. september 2019</t>
  </si>
  <si>
    <t>Næste opdatering: primo oktober 2019</t>
  </si>
  <si>
    <t>SLNSR /Næstved Slagelse og Ringsted sygehuse</t>
  </si>
  <si>
    <t>KØDRSEADMI /Service - Drift - Adm - Køge</t>
  </si>
  <si>
    <t>KØDRSEDEPO /Service - Drift - Depot - Køge</t>
  </si>
  <si>
    <t>KØDRSELED3 /Drift Service Køge Niv. 3</t>
  </si>
  <si>
    <t>KØDRSELED4 /Service - Drift - Niv.4 - Køge</t>
  </si>
  <si>
    <t>KØDRSESERV /Service - Drift -Service - Køge</t>
  </si>
  <si>
    <t>NÆGARAOPER /Operation Garantiklinikken</t>
  </si>
  <si>
    <t>NÆGARAANÆS /Anæstesi Garantiklinikken</t>
  </si>
  <si>
    <t>RIRADILÆGE /Læger - Radiologi - Ringsted</t>
  </si>
  <si>
    <t>RIRADILÆSE /Lægesekretærer - Radiologi - Ringsted</t>
  </si>
  <si>
    <t>RIRADIMAMM /Mammografiscreening - Radiologi - Ring.</t>
  </si>
  <si>
    <t>KØSTAB /Stab - Roskilde-Køge</t>
  </si>
  <si>
    <t>KØSTABFORS /Forsk.proj/kl. optimering - Stab - Køge</t>
  </si>
  <si>
    <t>KØSTABHRAM /HR og Uddannelse - Stab - Køge</t>
  </si>
  <si>
    <t>KØSTABINFO /Informatik og Patientser. - Stab - Køge</t>
  </si>
  <si>
    <t>KØSTABKVAL /Kvalitet og Målstyring - Stab - Køge</t>
  </si>
  <si>
    <t>KØSTABSTRA /Strategi og Plan. - Stab - Køge</t>
  </si>
  <si>
    <t>KØSTABØKON /Økonomi og Analyse - Stab - Køge</t>
  </si>
  <si>
    <t>SLDRIFT /Driftsafdelingen - NSR Sygehuse</t>
  </si>
  <si>
    <t>SLLEDELSE4 /Sygehusledelse HJ - NSR Sygehuse</t>
  </si>
  <si>
    <t>SLPÆDIABC /ABC Forskning Børne- og Ungeafd. Slag.</t>
  </si>
  <si>
    <t>RODRSEADMI /Service - Drift - Adm - Roskilde</t>
  </si>
  <si>
    <t>RODRSEDEPO /Service - Drift - Depot - Roskilde</t>
  </si>
  <si>
    <t>RODRSELED3 /Drift Service Roskilde Niv. 3</t>
  </si>
  <si>
    <t>RODRSELED4 /Service - Drift - Niv.4 - Roskilde</t>
  </si>
  <si>
    <t>RODRSESERV /Service - Drift -Service - Roskilde</t>
  </si>
  <si>
    <t>SLSTABKVAL /Kvalitet - Adm. - Slagelse</t>
  </si>
  <si>
    <t>SLSTABUDFO /HR - Uddannelse og Forskning - Adm. - Slag</t>
  </si>
  <si>
    <t>SLSTABØKON /Økonomi og Planlægning - Adm. - Slagelse</t>
  </si>
  <si>
    <t>Uddannelsesstilling</t>
  </si>
  <si>
    <t>Lægepraksis</t>
  </si>
  <si>
    <t>Uddannelseslægens navn</t>
  </si>
  <si>
    <t>Måned/år</t>
  </si>
  <si>
    <t>FRAVÆRSOPLYSNINGER (SÆT KRYDS)</t>
  </si>
  <si>
    <t>Barsel</t>
  </si>
  <si>
    <t>Ferie</t>
  </si>
  <si>
    <t>Kursus</t>
  </si>
  <si>
    <t>Tjenestefri</t>
  </si>
  <si>
    <t>Dag</t>
  </si>
  <si>
    <t>Sygdom*</t>
  </si>
  <si>
    <r>
      <t>For perioden fra den 1. til den 15. i måneden skal blanketten indsendes</t>
    </r>
    <r>
      <rPr>
        <b/>
        <sz val="10"/>
        <color rgb="FFFF0000"/>
        <rFont val="Arial"/>
        <family val="2"/>
      </rPr>
      <t xml:space="preserve"> senest den 20. i indeværende måned</t>
    </r>
    <r>
      <rPr>
        <b/>
        <sz val="10"/>
        <rFont val="Arial"/>
        <family val="2"/>
      </rPr>
      <t>.</t>
    </r>
  </si>
  <si>
    <t>Tjenestefri 
med løn</t>
  </si>
  <si>
    <t>Tjenestefri 
uden løn</t>
  </si>
  <si>
    <t>Børns fravær</t>
  </si>
  <si>
    <t>Barns
sygedag</t>
  </si>
  <si>
    <t>Omsorgs-
dag</t>
  </si>
  <si>
    <t>Angiv 
planlagt arbejdstid:</t>
  </si>
  <si>
    <t>Angiv
faktisk arbejdstid:</t>
  </si>
  <si>
    <t>Angiv 
hvis §56 fravær</t>
  </si>
  <si>
    <t>Kolonne1</t>
  </si>
  <si>
    <t>Kolonne2</t>
  </si>
  <si>
    <t>Kolonne3</t>
  </si>
  <si>
    <t>Kolonne4</t>
  </si>
  <si>
    <t>Kolonne5</t>
  </si>
  <si>
    <t>Kolonne6</t>
  </si>
  <si>
    <t>Kolonne7</t>
  </si>
  <si>
    <t>Kolonne8</t>
  </si>
  <si>
    <t>Kolonne9</t>
  </si>
  <si>
    <t>Kolonne10</t>
  </si>
  <si>
    <t>Kolonne11</t>
  </si>
  <si>
    <t>Kolonne12</t>
  </si>
  <si>
    <t>Kolonne13</t>
  </si>
  <si>
    <t>Uddannelseslægens underskrift</t>
  </si>
  <si>
    <t>Vagt</t>
  </si>
  <si>
    <t xml:space="preserve">Angiv 
tidsrum:
</t>
  </si>
  <si>
    <t>6. 
ferieuge</t>
  </si>
  <si>
    <t xml:space="preserve">Dato    </t>
  </si>
  <si>
    <r>
      <t xml:space="preserve">Angiv 
forventet 
termin:
</t>
    </r>
    <r>
      <rPr>
        <sz val="14"/>
        <rFont val="Arial"/>
        <family val="2"/>
      </rPr>
      <t xml:space="preserve">__________
</t>
    </r>
    <r>
      <rPr>
        <sz val="9"/>
        <rFont val="Arial"/>
        <family val="2"/>
      </rPr>
      <t xml:space="preserve">
</t>
    </r>
  </si>
  <si>
    <r>
      <t xml:space="preserve">Angiv 
forventet 
termin:
</t>
    </r>
    <r>
      <rPr>
        <sz val="14"/>
        <rFont val="Arial"/>
        <family val="2"/>
      </rPr>
      <t xml:space="preserve">__________
</t>
    </r>
  </si>
  <si>
    <r>
      <t>Angiv 
barns 
fødselsdag:</t>
    </r>
    <r>
      <rPr>
        <sz val="14"/>
        <rFont val="Arial"/>
        <family val="2"/>
      </rPr>
      <t xml:space="preserve">
</t>
    </r>
    <r>
      <rPr>
        <sz val="12"/>
        <rFont val="Arial"/>
        <family val="2"/>
      </rPr>
      <t xml:space="preserve">__________
</t>
    </r>
  </si>
  <si>
    <r>
      <t xml:space="preserve">Angiv årsag:
</t>
    </r>
    <r>
      <rPr>
        <sz val="14"/>
        <rFont val="Arial"/>
        <family val="2"/>
      </rPr>
      <t xml:space="preserve">_____________
</t>
    </r>
  </si>
  <si>
    <t>Gravidit-ets-
gener</t>
  </si>
  <si>
    <r>
      <t>For perioden fra den 16. til den 31. i måneden skal blanketten indsendes</t>
    </r>
    <r>
      <rPr>
        <b/>
        <sz val="10"/>
        <color rgb="FFFF0000"/>
        <rFont val="Arial"/>
        <family val="2"/>
      </rPr>
      <t xml:space="preserve"> senest den 5. i efterfølgende måned</t>
    </r>
    <r>
      <rPr>
        <b/>
        <sz val="10"/>
        <rFont val="Arial"/>
        <family val="2"/>
      </rPr>
      <t>.</t>
    </r>
  </si>
  <si>
    <t xml:space="preserve">Sendes til : Koncern HR, Løn og Forhandling, Herlufsvænge 14 C 1.-3. sal, 4700 Næstved, </t>
  </si>
  <si>
    <t xml:space="preserve">         Tutorlægens underskrift</t>
  </si>
  <si>
    <r>
      <rPr>
        <sz val="11"/>
        <rFont val="Calibri"/>
        <family val="2"/>
      </rPr>
      <t xml:space="preserve">gerne via mail: </t>
    </r>
    <r>
      <rPr>
        <u/>
        <sz val="11"/>
        <color theme="10"/>
        <rFont val="Calibri"/>
        <family val="2"/>
      </rPr>
      <t>khrlonogpersonale@regionsjaelland.dk</t>
    </r>
    <r>
      <rPr>
        <sz val="11"/>
        <color theme="10"/>
        <rFont val="Calibri"/>
        <family val="2"/>
      </rPr>
      <t xml:space="preserve"> </t>
    </r>
    <r>
      <rPr>
        <sz val="11"/>
        <rFont val="Calibri"/>
        <family val="2"/>
      </rPr>
      <t>med "PRAKSIS" i emnefeltet.</t>
    </r>
  </si>
  <si>
    <t>Nedsat tid**</t>
  </si>
  <si>
    <t>*Hvis sygefraværet forventes at vare længere end 14 dage skal Løn og Forhandling kontaktes øjeblikkelig på nedenstående mail!</t>
  </si>
  <si>
    <t>Hvis skemaet modtages for sent og Region Sjælland derfor mister dagpengerefusion eller på anden måde lider økonomisk tab, forbeholder vi os ret til at modregne det mistede beløb i lønnen.</t>
  </si>
  <si>
    <t xml:space="preserve">På returdage, skal du sygemelde dig TO steder, dels til din afdeling efter vanlig procedure og til din tutorlæge. </t>
  </si>
  <si>
    <t>**Ved nedsat tid HUSK at udfylde "Aftale om nedsat tjenste/tid".</t>
  </si>
  <si>
    <t>KBU - Klinisk basisuddannelse</t>
  </si>
  <si>
    <t>Intro - Introduktionsuddannelse</t>
  </si>
  <si>
    <t>Fase 1 - Hoveduddannelse</t>
  </si>
  <si>
    <t>Fase 2 - Hoveduddannelse</t>
  </si>
  <si>
    <t>Fase 3 - Hoveduddannelse</t>
  </si>
  <si>
    <t>Vagt-arbejde</t>
  </si>
  <si>
    <t>Cpr.nr / MA.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</si>
</sst>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&quot;kr.&quot;\ * #,##0_ ;_ &quot;kr.&quot;\ * \-#,##0_ ;_ &quot;kr.&quot;\ * &quot;-&quot;_ ;_ @_ "/>
    <numFmt numFmtId="165" formatCode="_ &quot;kr.&quot;\ * #,##0.00_ ;_ &quot;kr.&quot;\ * \-#,##0.00_ ;_ &quot;kr.&quot;\ * &quot;-&quot;??_ ;_ @_ "/>
    <numFmt numFmtId="166" formatCode="_ * #,##0.00_ ;_ * \-#,##0.00_ ;_ * &quot;-&quot;??_ ;_ @_ "/>
    <numFmt numFmtId="167" formatCode="##\ ##\ ##\-####"/>
    <numFmt numFmtId="168" formatCode="00\-00\-00"/>
    <numFmt numFmtId="169" formatCode="0_ ;\-0\ "/>
    <numFmt numFmtId="170" formatCode="dd/mm/yy;@"/>
    <numFmt numFmtId="171" formatCode="yy/mm/dd;@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orgia"/>
      <family val="1"/>
    </font>
    <font>
      <b/>
      <sz val="12"/>
      <name val="Georgia"/>
      <family val="1"/>
    </font>
    <font>
      <sz val="10"/>
      <name val="Georgia"/>
      <family val="1"/>
    </font>
    <font>
      <sz val="8"/>
      <name val="Arial"/>
      <family val="2"/>
    </font>
    <font>
      <sz val="8"/>
      <name val="Georgia"/>
      <family val="1"/>
    </font>
    <font>
      <b/>
      <sz val="7"/>
      <name val="Georgia"/>
      <family val="1"/>
    </font>
    <font>
      <sz val="8"/>
      <color indexed="81"/>
      <name val="Tahoma"/>
      <family val="2"/>
    </font>
    <font>
      <b/>
      <sz val="9"/>
      <name val="Georgia"/>
      <family val="1"/>
    </font>
    <font>
      <sz val="10"/>
      <name val="Arial"/>
      <family val="2"/>
    </font>
    <font>
      <b/>
      <sz val="11"/>
      <name val="Georgia"/>
      <family val="1"/>
    </font>
    <font>
      <sz val="12"/>
      <name val="Georgia"/>
      <family val="1"/>
    </font>
    <font>
      <sz val="7"/>
      <name val="Georgia"/>
      <family val="1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Georgia"/>
      <family val="1"/>
    </font>
    <font>
      <b/>
      <sz val="10"/>
      <color theme="0"/>
      <name val="Georgia"/>
      <family val="1"/>
    </font>
    <font>
      <sz val="11"/>
      <name val="Georgia"/>
      <family val="1"/>
    </font>
    <font>
      <sz val="10"/>
      <color theme="0"/>
      <name val="Georgia"/>
      <family val="1"/>
    </font>
    <font>
      <b/>
      <sz val="12"/>
      <color theme="0"/>
      <name val="Georgia"/>
      <family val="1"/>
    </font>
    <font>
      <b/>
      <sz val="8"/>
      <color indexed="81"/>
      <name val="Tahoma"/>
      <family val="2"/>
    </font>
    <font>
      <b/>
      <sz val="9"/>
      <color rgb="FF000000"/>
      <name val="Georgia"/>
      <family val="1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sz val="10"/>
      <name val="Arial"/>
      <family val="2"/>
    </font>
    <font>
      <sz val="10"/>
      <name val="Trebuchet MS"/>
      <family val="2"/>
    </font>
    <font>
      <sz val="11"/>
      <name val="Calibri"/>
      <family val="2"/>
    </font>
    <font>
      <sz val="14"/>
      <name val="Georgia"/>
      <family val="1"/>
    </font>
    <font>
      <sz val="12"/>
      <color rgb="FFFF0000"/>
      <name val="Georgia"/>
      <family val="1"/>
    </font>
    <font>
      <sz val="10"/>
      <color rgb="FFFF0000"/>
      <name val="Georgia"/>
      <family val="1"/>
    </font>
    <font>
      <u/>
      <sz val="10"/>
      <name val="Georgia"/>
      <family val="1"/>
    </font>
    <font>
      <b/>
      <sz val="10"/>
      <color rgb="FFFF0000"/>
      <name val="Georgia"/>
      <family val="1"/>
    </font>
    <font>
      <b/>
      <sz val="10"/>
      <color rgb="FFFF0000"/>
      <name val="Arial"/>
      <family val="2"/>
    </font>
    <font>
      <sz val="9"/>
      <name val="Georgia"/>
      <family val="1"/>
    </font>
    <font>
      <sz val="10"/>
      <color theme="8" tint="0.59999389629810485"/>
      <name val="Georgia"/>
      <family val="1"/>
    </font>
    <font>
      <b/>
      <sz val="10"/>
      <color rgb="FFFFFF00"/>
      <name val="Georgia"/>
      <family val="1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8" tint="0.79998168889431442"/>
      <name val="Georgia"/>
      <family val="1"/>
    </font>
    <font>
      <sz val="11"/>
      <color rgb="FFFFFF00"/>
      <name val="Calibri"/>
      <family val="2"/>
      <scheme val="minor"/>
    </font>
    <font>
      <b/>
      <sz val="12"/>
      <color rgb="FF000000"/>
      <name val="Georgia"/>
      <family val="1"/>
    </font>
    <font>
      <b/>
      <sz val="10"/>
      <color theme="8" tint="0.79998168889431442"/>
      <name val="Georgia"/>
      <family val="1"/>
    </font>
    <font>
      <sz val="11"/>
      <color theme="0"/>
      <name val="Georgia"/>
      <family val="1"/>
    </font>
    <font>
      <b/>
      <sz val="14"/>
      <name val="Georgia"/>
      <family val="1"/>
    </font>
    <font>
      <sz val="10"/>
      <color theme="8" tint="0.79998168889431442"/>
      <name val="Georgia"/>
      <family val="1"/>
    </font>
    <font>
      <b/>
      <sz val="12"/>
      <color rgb="FFFF0000"/>
      <name val="Georgia"/>
      <family val="1"/>
    </font>
    <font>
      <u/>
      <sz val="8"/>
      <color theme="10"/>
      <name val="Calibri"/>
      <family val="2"/>
    </font>
    <font>
      <b/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2"/>
      <color theme="10"/>
      <name val="Georgia"/>
      <family val="1"/>
    </font>
    <font>
      <sz val="12"/>
      <color rgb="FF00B050"/>
      <name val="Georgia"/>
      <family val="1"/>
    </font>
    <font>
      <u/>
      <sz val="12"/>
      <color rgb="FF00B050"/>
      <name val="Georgia"/>
      <family val="1"/>
    </font>
    <font>
      <sz val="10"/>
      <name val="Arial"/>
      <family val="2"/>
    </font>
    <font>
      <b/>
      <sz val="11"/>
      <name val="Verdana"/>
      <family val="2"/>
    </font>
    <font>
      <b/>
      <sz val="10"/>
      <color rgb="FFFF0000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name val="Georgia"/>
      <family val="1"/>
    </font>
    <font>
      <sz val="11"/>
      <color theme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85A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10" fillId="0" borderId="0"/>
    <xf numFmtId="0" fontId="25" fillId="0" borderId="0"/>
    <xf numFmtId="0" fontId="9" fillId="0" borderId="0"/>
    <xf numFmtId="0" fontId="9" fillId="0" borderId="0"/>
    <xf numFmtId="166" fontId="19" fillId="0" borderId="0" applyFont="0" applyFill="0" applyBorder="0" applyAlignment="0" applyProtection="0"/>
    <xf numFmtId="0" fontId="19" fillId="0" borderId="0"/>
    <xf numFmtId="0" fontId="8" fillId="0" borderId="0"/>
    <xf numFmtId="0" fontId="3" fillId="0" borderId="0"/>
    <xf numFmtId="0" fontId="3" fillId="0" borderId="0"/>
    <xf numFmtId="0" fontId="19" fillId="0" borderId="0"/>
    <xf numFmtId="165" fontId="69" fillId="0" borderId="0" applyFont="0" applyFill="0" applyBorder="0" applyAlignment="0" applyProtection="0"/>
    <xf numFmtId="0" fontId="19" fillId="0" borderId="0"/>
  </cellStyleXfs>
  <cellXfs count="583">
    <xf numFmtId="0" fontId="0" fillId="0" borderId="0" xfId="0"/>
    <xf numFmtId="0" fontId="13" fillId="0" borderId="0" xfId="0" applyFont="1" applyAlignment="1"/>
    <xf numFmtId="0" fontId="13" fillId="0" borderId="0" xfId="0" applyFont="1"/>
    <xf numFmtId="0" fontId="13" fillId="0" borderId="0" xfId="0" applyFont="1" applyFill="1"/>
    <xf numFmtId="0" fontId="13" fillId="0" borderId="0" xfId="0" applyFont="1" applyFill="1" applyBorder="1" applyAlignment="1"/>
    <xf numFmtId="0" fontId="15" fillId="0" borderId="0" xfId="0" applyFont="1" applyAlignment="1"/>
    <xf numFmtId="0" fontId="13" fillId="0" borderId="0" xfId="0" applyFont="1" applyBorder="1" applyAlignment="1">
      <alignment wrapText="1"/>
    </xf>
    <xf numFmtId="0" fontId="0" fillId="0" borderId="0" xfId="0" applyNumberFormat="1"/>
    <xf numFmtId="0" fontId="0" fillId="0" borderId="0" xfId="0" quotePrefix="1"/>
    <xf numFmtId="0" fontId="11" fillId="0" borderId="0" xfId="0" applyFont="1" applyFill="1" applyBorder="1" applyAlignment="1" applyProtection="1"/>
    <xf numFmtId="0" fontId="19" fillId="0" borderId="0" xfId="0" applyFont="1"/>
    <xf numFmtId="0" fontId="13" fillId="2" borderId="0" xfId="0" applyFont="1" applyFill="1" applyBorder="1" applyAlignment="1"/>
    <xf numFmtId="168" fontId="11" fillId="0" borderId="0" xfId="0" applyNumberFormat="1" applyFont="1" applyFill="1" applyBorder="1" applyAlignment="1" applyProtection="1"/>
    <xf numFmtId="0" fontId="22" fillId="0" borderId="0" xfId="0" applyFont="1" applyFill="1" applyBorder="1" applyAlignment="1"/>
    <xf numFmtId="0" fontId="13" fillId="2" borderId="0" xfId="0" applyFont="1" applyFill="1" applyBorder="1"/>
    <xf numFmtId="168" fontId="11" fillId="2" borderId="0" xfId="0" applyNumberFormat="1" applyFont="1" applyFill="1" applyBorder="1" applyAlignment="1" applyProtection="1"/>
    <xf numFmtId="0" fontId="12" fillId="0" borderId="0" xfId="0" applyFont="1" applyFill="1"/>
    <xf numFmtId="0" fontId="24" fillId="0" borderId="0" xfId="0" applyFont="1" applyFill="1" applyBorder="1" applyAlignment="1">
      <alignment horizontal="left" indent="1"/>
    </xf>
    <xf numFmtId="0" fontId="18" fillId="2" borderId="0" xfId="0" applyFont="1" applyFill="1" applyBorder="1" applyAlignment="1">
      <alignment horizontal="right"/>
    </xf>
    <xf numFmtId="0" fontId="13" fillId="2" borderId="2" xfId="0" applyFont="1" applyFill="1" applyBorder="1" applyAlignment="1"/>
    <xf numFmtId="0" fontId="13" fillId="2" borderId="7" xfId="0" applyFont="1" applyFill="1" applyBorder="1" applyAlignment="1"/>
    <xf numFmtId="2" fontId="12" fillId="2" borderId="0" xfId="0" applyNumberFormat="1" applyFont="1" applyFill="1" applyBorder="1" applyAlignment="1" applyProtection="1"/>
    <xf numFmtId="2" fontId="11" fillId="2" borderId="0" xfId="0" applyNumberFormat="1" applyFont="1" applyFill="1" applyBorder="1" applyAlignment="1" applyProtection="1"/>
    <xf numFmtId="0" fontId="21" fillId="2" borderId="6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6" xfId="0" applyFont="1" applyFill="1" applyBorder="1" applyAlignment="1"/>
    <xf numFmtId="168" fontId="11" fillId="2" borderId="6" xfId="0" applyNumberFormat="1" applyFont="1" applyFill="1" applyBorder="1" applyAlignment="1" applyProtection="1"/>
    <xf numFmtId="0" fontId="11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168" fontId="11" fillId="2" borderId="5" xfId="0" applyNumberFormat="1" applyFont="1" applyFill="1" applyBorder="1" applyAlignment="1" applyProtection="1"/>
    <xf numFmtId="168" fontId="11" fillId="2" borderId="9" xfId="0" applyNumberFormat="1" applyFont="1" applyFill="1" applyBorder="1" applyAlignment="1" applyProtection="1"/>
    <xf numFmtId="0" fontId="13" fillId="2" borderId="6" xfId="0" applyFont="1" applyFill="1" applyBorder="1"/>
    <xf numFmtId="0" fontId="22" fillId="2" borderId="6" xfId="0" applyFont="1" applyFill="1" applyBorder="1" applyAlignment="1"/>
    <xf numFmtId="0" fontId="13" fillId="2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right"/>
    </xf>
    <xf numFmtId="0" fontId="11" fillId="2" borderId="7" xfId="0" applyFont="1" applyFill="1" applyBorder="1" applyAlignment="1" applyProtection="1">
      <alignment horizontal="right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Protection="1"/>
    <xf numFmtId="0" fontId="11" fillId="2" borderId="7" xfId="0" applyFont="1" applyFill="1" applyBorder="1" applyAlignment="1"/>
    <xf numFmtId="0" fontId="11" fillId="2" borderId="0" xfId="0" applyFont="1" applyFill="1" applyBorder="1" applyAlignment="1"/>
    <xf numFmtId="0" fontId="11" fillId="2" borderId="1" xfId="0" applyFont="1" applyFill="1" applyBorder="1"/>
    <xf numFmtId="0" fontId="11" fillId="2" borderId="0" xfId="0" applyFont="1" applyFill="1" applyBorder="1" applyAlignment="1" applyProtection="1">
      <alignment horizontal="center"/>
    </xf>
    <xf numFmtId="168" fontId="11" fillId="2" borderId="4" xfId="0" applyNumberFormat="1" applyFont="1" applyFill="1" applyBorder="1" applyAlignment="1" applyProtection="1"/>
    <xf numFmtId="0" fontId="28" fillId="0" borderId="0" xfId="0" applyFont="1"/>
    <xf numFmtId="0" fontId="11" fillId="2" borderId="6" xfId="0" applyFont="1" applyFill="1" applyBorder="1" applyAlignment="1" applyProtection="1"/>
    <xf numFmtId="0" fontId="11" fillId="2" borderId="7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horizontal="left"/>
    </xf>
    <xf numFmtId="168" fontId="11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/>
    <xf numFmtId="168" fontId="12" fillId="2" borderId="0" xfId="0" applyNumberFormat="1" applyFont="1" applyFill="1" applyBorder="1" applyAlignment="1" applyProtection="1">
      <alignment horizontal="center"/>
    </xf>
    <xf numFmtId="0" fontId="12" fillId="2" borderId="7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right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/>
    <xf numFmtId="0" fontId="21" fillId="2" borderId="0" xfId="0" applyFont="1" applyFill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left"/>
      <protection locked="0"/>
    </xf>
    <xf numFmtId="167" fontId="21" fillId="2" borderId="0" xfId="0" applyNumberFormat="1" applyFont="1" applyFill="1" applyBorder="1" applyAlignment="1" applyProtection="1">
      <alignment horizontal="left"/>
    </xf>
    <xf numFmtId="0" fontId="13" fillId="2" borderId="3" xfId="0" applyFont="1" applyFill="1" applyBorder="1"/>
    <xf numFmtId="0" fontId="13" fillId="2" borderId="2" xfId="0" applyFont="1" applyFill="1" applyBorder="1"/>
    <xf numFmtId="0" fontId="13" fillId="2" borderId="8" xfId="0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9" xfId="0" applyFont="1" applyFill="1" applyBorder="1"/>
    <xf numFmtId="0" fontId="26" fillId="0" borderId="0" xfId="0" applyFont="1" applyFill="1" applyBorder="1" applyAlignment="1"/>
    <xf numFmtId="0" fontId="13" fillId="0" borderId="0" xfId="0" applyFont="1" applyProtection="1"/>
    <xf numFmtId="0" fontId="13" fillId="2" borderId="7" xfId="0" applyFont="1" applyFill="1" applyBorder="1" applyProtection="1"/>
    <xf numFmtId="0" fontId="12" fillId="2" borderId="0" xfId="0" applyFont="1" applyFill="1" applyBorder="1"/>
    <xf numFmtId="0" fontId="12" fillId="2" borderId="7" xfId="0" applyFont="1" applyFill="1" applyBorder="1" applyProtection="1"/>
    <xf numFmtId="14" fontId="13" fillId="0" borderId="0" xfId="0" applyNumberFormat="1" applyFont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horizontal="right"/>
    </xf>
    <xf numFmtId="0" fontId="13" fillId="2" borderId="7" xfId="0" applyFont="1" applyFill="1" applyBorder="1"/>
    <xf numFmtId="0" fontId="13" fillId="2" borderId="0" xfId="0" applyFont="1" applyFill="1" applyBorder="1" applyProtection="1"/>
    <xf numFmtId="0" fontId="11" fillId="2" borderId="0" xfId="0" applyFont="1" applyFill="1" applyBorder="1"/>
    <xf numFmtId="0" fontId="11" fillId="2" borderId="7" xfId="0" applyFont="1" applyFill="1" applyBorder="1" applyProtection="1"/>
    <xf numFmtId="0" fontId="13" fillId="0" borderId="0" xfId="0" applyFont="1" applyFill="1" applyProtection="1"/>
    <xf numFmtId="0" fontId="11" fillId="2" borderId="1" xfId="0" applyFont="1" applyFill="1" applyBorder="1" applyAlignment="1">
      <alignment horizontal="center"/>
    </xf>
    <xf numFmtId="0" fontId="12" fillId="2" borderId="7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28" fillId="2" borderId="0" xfId="0" applyFont="1" applyFill="1" applyBorder="1" applyAlignment="1" applyProtection="1">
      <alignment horizontal="left"/>
    </xf>
    <xf numFmtId="0" fontId="28" fillId="2" borderId="0" xfId="0" applyFont="1" applyFill="1" applyBorder="1" applyProtection="1"/>
    <xf numFmtId="167" fontId="28" fillId="2" borderId="0" xfId="0" applyNumberFormat="1" applyFont="1" applyFill="1" applyBorder="1" applyAlignment="1" applyProtection="1">
      <alignment horizontal="left"/>
    </xf>
    <xf numFmtId="168" fontId="28" fillId="2" borderId="0" xfId="0" applyNumberFormat="1" applyFont="1" applyFill="1" applyBorder="1" applyAlignment="1" applyProtection="1">
      <alignment horizontal="left"/>
    </xf>
    <xf numFmtId="0" fontId="28" fillId="2" borderId="0" xfId="0" applyFont="1" applyFill="1" applyBorder="1" applyAlignment="1">
      <alignment horizontal="left"/>
    </xf>
    <xf numFmtId="0" fontId="32" fillId="0" borderId="0" xfId="0" applyFont="1" applyAlignment="1">
      <alignment horizontal="left" readingOrder="1"/>
    </xf>
    <xf numFmtId="0" fontId="38" fillId="0" borderId="0" xfId="1" applyFont="1" applyBorder="1" applyAlignment="1" applyProtection="1">
      <alignment horizontal="center" vertical="center"/>
    </xf>
    <xf numFmtId="0" fontId="28" fillId="0" borderId="0" xfId="0" applyFont="1" applyAlignment="1"/>
    <xf numFmtId="49" fontId="13" fillId="0" borderId="10" xfId="0" applyNumberFormat="1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>
      <alignment horizontal="center"/>
    </xf>
    <xf numFmtId="49" fontId="21" fillId="2" borderId="0" xfId="0" applyNumberFormat="1" applyFont="1" applyFill="1" applyBorder="1" applyAlignment="1" applyProtection="1"/>
    <xf numFmtId="49" fontId="21" fillId="2" borderId="0" xfId="0" applyNumberFormat="1" applyFont="1" applyFill="1" applyBorder="1" applyAlignment="1"/>
    <xf numFmtId="49" fontId="21" fillId="2" borderId="0" xfId="0" applyNumberFormat="1" applyFont="1" applyFill="1" applyBorder="1" applyAlignment="1" applyProtection="1">
      <alignment horizontal="left"/>
    </xf>
    <xf numFmtId="49" fontId="21" fillId="2" borderId="0" xfId="0" applyNumberFormat="1" applyFont="1" applyFill="1" applyBorder="1" applyAlignment="1" applyProtection="1">
      <alignment horizontal="right"/>
    </xf>
    <xf numFmtId="49" fontId="21" fillId="2" borderId="0" xfId="0" applyNumberFormat="1" applyFont="1" applyFill="1" applyBorder="1" applyAlignment="1">
      <alignment horizontal="left"/>
    </xf>
    <xf numFmtId="49" fontId="21" fillId="2" borderId="0" xfId="0" applyNumberFormat="1" applyFont="1" applyFill="1" applyBorder="1" applyAlignment="1">
      <alignment horizontal="right"/>
    </xf>
    <xf numFmtId="49" fontId="21" fillId="0" borderId="5" xfId="0" applyNumberFormat="1" applyFont="1" applyBorder="1" applyAlignment="1" applyProtection="1">
      <protection locked="0"/>
    </xf>
    <xf numFmtId="0" fontId="20" fillId="2" borderId="0" xfId="0" applyFont="1" applyFill="1" applyBorder="1" applyAlignment="1" applyProtection="1"/>
    <xf numFmtId="49" fontId="28" fillId="0" borderId="0" xfId="0" applyNumberFormat="1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41" fillId="0" borderId="0" xfId="0" applyFont="1"/>
    <xf numFmtId="0" fontId="23" fillId="0" borderId="0" xfId="1" applyAlignment="1" applyProtection="1"/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168" fontId="18" fillId="2" borderId="6" xfId="0" applyNumberFormat="1" applyFont="1" applyFill="1" applyBorder="1" applyAlignment="1" applyProtection="1"/>
    <xf numFmtId="0" fontId="19" fillId="0" borderId="0" xfId="0" applyFont="1" applyAlignment="1">
      <alignment wrapText="1"/>
    </xf>
    <xf numFmtId="3" fontId="0" fillId="0" borderId="0" xfId="0" applyNumberFormat="1"/>
    <xf numFmtId="3" fontId="19" fillId="0" borderId="0" xfId="0" applyNumberFormat="1" applyFont="1"/>
    <xf numFmtId="0" fontId="11" fillId="2" borderId="0" xfId="0" applyFont="1" applyFill="1" applyBorder="1" applyAlignment="1" applyProtection="1">
      <alignment horizontal="right"/>
    </xf>
    <xf numFmtId="0" fontId="11" fillId="2" borderId="6" xfId="0" applyFont="1" applyFill="1" applyBorder="1" applyAlignment="1" applyProtection="1">
      <alignment horizontal="left"/>
    </xf>
    <xf numFmtId="0" fontId="12" fillId="2" borderId="0" xfId="0" applyFont="1" applyFill="1" applyBorder="1" applyProtection="1"/>
    <xf numFmtId="0" fontId="12" fillId="2" borderId="6" xfId="0" applyFont="1" applyFill="1" applyBorder="1" applyProtection="1"/>
    <xf numFmtId="0" fontId="13" fillId="2" borderId="6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/>
    </xf>
    <xf numFmtId="0" fontId="13" fillId="2" borderId="2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42" fillId="0" borderId="0" xfId="0" applyFont="1" applyFill="1" applyAlignment="1">
      <alignment horizontal="center"/>
    </xf>
    <xf numFmtId="0" fontId="13" fillId="3" borderId="0" xfId="0" applyFont="1" applyFill="1"/>
    <xf numFmtId="0" fontId="43" fillId="2" borderId="6" xfId="0" applyFont="1" applyFill="1" applyBorder="1" applyAlignment="1" applyProtection="1"/>
    <xf numFmtId="49" fontId="13" fillId="0" borderId="0" xfId="0" applyNumberFormat="1" applyFont="1" applyBorder="1"/>
    <xf numFmtId="0" fontId="12" fillId="2" borderId="7" xfId="0" applyFont="1" applyFill="1" applyBorder="1" applyAlignment="1" applyProtection="1"/>
    <xf numFmtId="0" fontId="12" fillId="2" borderId="0" xfId="0" applyFont="1" applyFill="1" applyBorder="1" applyAlignment="1" applyProtection="1">
      <alignment horizontal="right"/>
    </xf>
    <xf numFmtId="0" fontId="13" fillId="2" borderId="6" xfId="0" applyFont="1" applyFill="1" applyBorder="1" applyProtection="1"/>
    <xf numFmtId="0" fontId="12" fillId="2" borderId="7" xfId="0" applyFont="1" applyFill="1" applyBorder="1"/>
    <xf numFmtId="0" fontId="22" fillId="2" borderId="9" xfId="0" applyFont="1" applyFill="1" applyBorder="1" applyAlignment="1"/>
    <xf numFmtId="0" fontId="29" fillId="3" borderId="1" xfId="0" applyFont="1" applyFill="1" applyBorder="1"/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 applyAlignment="1"/>
    <xf numFmtId="0" fontId="28" fillId="0" borderId="19" xfId="0" applyFont="1" applyFill="1" applyBorder="1" applyAlignment="1" applyProtection="1">
      <alignment horizontal="left"/>
      <protection locked="0"/>
    </xf>
    <xf numFmtId="0" fontId="28" fillId="0" borderId="21" xfId="0" applyFont="1" applyFill="1" applyBorder="1" applyAlignment="1" applyProtection="1">
      <alignment horizontal="left"/>
      <protection locked="0"/>
    </xf>
    <xf numFmtId="0" fontId="28" fillId="0" borderId="10" xfId="0" applyFont="1" applyFill="1" applyBorder="1" applyAlignment="1" applyProtection="1">
      <alignment horizontal="left"/>
      <protection locked="0"/>
    </xf>
    <xf numFmtId="0" fontId="28" fillId="0" borderId="10" xfId="0" applyFont="1" applyFill="1" applyBorder="1" applyAlignment="1" applyProtection="1">
      <alignment horizontal="center"/>
      <protection locked="0"/>
    </xf>
    <xf numFmtId="166" fontId="28" fillId="0" borderId="12" xfId="7" applyFont="1" applyFill="1" applyBorder="1" applyAlignment="1" applyProtection="1">
      <alignment horizontal="right"/>
      <protection locked="0"/>
    </xf>
    <xf numFmtId="0" fontId="13" fillId="0" borderId="16" xfId="0" applyFont="1" applyFill="1" applyBorder="1" applyAlignment="1" applyProtection="1">
      <alignment horizontal="left"/>
      <protection locked="0"/>
    </xf>
    <xf numFmtId="0" fontId="28" fillId="0" borderId="17" xfId="0" applyFont="1" applyFill="1" applyBorder="1" applyAlignment="1" applyProtection="1">
      <alignment horizontal="left"/>
      <protection locked="0"/>
    </xf>
    <xf numFmtId="0" fontId="28" fillId="0" borderId="17" xfId="0" applyFont="1" applyFill="1" applyBorder="1" applyAlignment="1" applyProtection="1">
      <alignment horizontal="center"/>
      <protection locked="0"/>
    </xf>
    <xf numFmtId="166" fontId="28" fillId="0" borderId="18" xfId="7" applyFont="1" applyFill="1" applyBorder="1" applyAlignment="1" applyProtection="1">
      <alignment horizontal="right"/>
      <protection locked="0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0" fontId="39" fillId="0" borderId="0" xfId="0" applyFont="1"/>
    <xf numFmtId="0" fontId="13" fillId="2" borderId="6" xfId="0" applyFont="1" applyFill="1" applyBorder="1" applyAlignment="1" applyProtection="1">
      <alignment horizontal="left"/>
    </xf>
    <xf numFmtId="0" fontId="46" fillId="0" borderId="0" xfId="0" applyFont="1"/>
    <xf numFmtId="0" fontId="12" fillId="2" borderId="7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168" fontId="11" fillId="2" borderId="7" xfId="0" applyNumberFormat="1" applyFont="1" applyFill="1" applyBorder="1" applyAlignment="1" applyProtection="1"/>
    <xf numFmtId="49" fontId="12" fillId="0" borderId="0" xfId="0" applyNumberFormat="1" applyFont="1" applyBorder="1" applyAlignment="1" applyProtection="1">
      <alignment horizontal="center"/>
      <protection locked="0"/>
    </xf>
    <xf numFmtId="169" fontId="11" fillId="2" borderId="0" xfId="0" applyNumberFormat="1" applyFont="1" applyFill="1" applyBorder="1" applyAlignment="1" applyProtection="1"/>
    <xf numFmtId="0" fontId="11" fillId="2" borderId="0" xfId="0" applyFont="1" applyFill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3" fillId="0" borderId="10" xfId="0" applyFont="1" applyFill="1" applyBorder="1" applyAlignment="1" applyProtection="1">
      <alignment horizontal="left"/>
      <protection locked="0"/>
    </xf>
    <xf numFmtId="0" fontId="19" fillId="0" borderId="0" xfId="8"/>
    <xf numFmtId="168" fontId="1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168" fontId="13" fillId="2" borderId="5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/>
    </xf>
    <xf numFmtId="0" fontId="28" fillId="0" borderId="0" xfId="0" applyFont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>
      <alignment horizontal="left"/>
    </xf>
    <xf numFmtId="49" fontId="13" fillId="0" borderId="12" xfId="2" applyNumberFormat="1" applyFont="1" applyFill="1" applyBorder="1" applyAlignment="1" applyProtection="1">
      <alignment horizontal="right" vertical="center"/>
      <protection locked="0"/>
    </xf>
    <xf numFmtId="0" fontId="8" fillId="0" borderId="0" xfId="9"/>
    <xf numFmtId="0" fontId="33" fillId="0" borderId="0" xfId="9" applyFont="1"/>
    <xf numFmtId="0" fontId="52" fillId="0" borderId="0" xfId="9" applyFont="1"/>
    <xf numFmtId="0" fontId="8" fillId="6" borderId="0" xfId="9" applyFill="1"/>
    <xf numFmtId="0" fontId="8" fillId="0" borderId="0" xfId="9" applyFill="1"/>
    <xf numFmtId="0" fontId="13" fillId="2" borderId="0" xfId="0" applyFont="1" applyFill="1" applyBorder="1" applyAlignment="1" applyProtection="1">
      <alignment horizontal="left"/>
    </xf>
    <xf numFmtId="0" fontId="54" fillId="9" borderId="30" xfId="0" applyFont="1" applyFill="1" applyBorder="1" applyAlignment="1">
      <alignment horizontal="left"/>
    </xf>
    <xf numFmtId="0" fontId="19" fillId="9" borderId="0" xfId="0" applyFont="1" applyFill="1"/>
    <xf numFmtId="0" fontId="0" fillId="9" borderId="0" xfId="0" applyFill="1"/>
    <xf numFmtId="0" fontId="53" fillId="9" borderId="30" xfId="0" applyFont="1" applyFill="1" applyBorder="1" applyAlignment="1">
      <alignment horizontal="left"/>
    </xf>
    <xf numFmtId="0" fontId="13" fillId="2" borderId="6" xfId="0" applyFont="1" applyFill="1" applyBorder="1" applyAlignment="1" applyProtection="1">
      <alignment horizontal="center"/>
    </xf>
    <xf numFmtId="0" fontId="20" fillId="2" borderId="0" xfId="0" applyFont="1" applyFill="1" applyBorder="1"/>
    <xf numFmtId="0" fontId="20" fillId="2" borderId="7" xfId="0" applyFont="1" applyFill="1" applyBorder="1" applyProtection="1"/>
    <xf numFmtId="2" fontId="20" fillId="2" borderId="0" xfId="0" applyNumberFormat="1" applyFont="1" applyFill="1" applyBorder="1" applyAlignment="1" applyProtection="1"/>
    <xf numFmtId="0" fontId="20" fillId="2" borderId="0" xfId="0" applyFont="1" applyFill="1" applyBorder="1" applyProtection="1"/>
    <xf numFmtId="0" fontId="20" fillId="2" borderId="7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168" fontId="20" fillId="2" borderId="0" xfId="0" applyNumberFormat="1" applyFont="1" applyFill="1" applyBorder="1" applyAlignment="1" applyProtection="1">
      <alignment horizontal="center"/>
    </xf>
    <xf numFmtId="0" fontId="20" fillId="2" borderId="7" xfId="0" applyFont="1" applyFill="1" applyBorder="1" applyAlignment="1">
      <alignment horizontal="right"/>
    </xf>
    <xf numFmtId="0" fontId="20" fillId="2" borderId="7" xfId="0" applyFont="1" applyFill="1" applyBorder="1" applyAlignment="1" applyProtection="1">
      <alignment horizontal="center"/>
    </xf>
    <xf numFmtId="0" fontId="55" fillId="2" borderId="0" xfId="0" applyFont="1" applyFill="1" applyBorder="1" applyAlignment="1" applyProtection="1"/>
    <xf numFmtId="0" fontId="57" fillId="0" borderId="0" xfId="0" applyFont="1" applyAlignment="1">
      <alignment horizontal="left" vertical="center" readingOrder="1"/>
    </xf>
    <xf numFmtId="1" fontId="0" fillId="0" borderId="0" xfId="0" applyNumberFormat="1"/>
    <xf numFmtId="1" fontId="8" fillId="0" borderId="0" xfId="9" applyNumberFormat="1"/>
    <xf numFmtId="0" fontId="7" fillId="0" borderId="0" xfId="9" applyFont="1"/>
    <xf numFmtId="49" fontId="7" fillId="6" borderId="0" xfId="9" applyNumberFormat="1" applyFont="1" applyFill="1"/>
    <xf numFmtId="0" fontId="8" fillId="7" borderId="0" xfId="9" applyFill="1"/>
    <xf numFmtId="0" fontId="51" fillId="0" borderId="0" xfId="9" applyFont="1" applyFill="1"/>
    <xf numFmtId="1" fontId="8" fillId="6" borderId="0" xfId="9" applyNumberFormat="1" applyFill="1"/>
    <xf numFmtId="0" fontId="0" fillId="0" borderId="0" xfId="0" applyAlignment="1"/>
    <xf numFmtId="0" fontId="28" fillId="2" borderId="0" xfId="0" applyFont="1" applyFill="1" applyBorder="1" applyAlignment="1" applyProtection="1"/>
    <xf numFmtId="0" fontId="28" fillId="2" borderId="6" xfId="0" applyFont="1" applyFill="1" applyBorder="1" applyAlignment="1" applyProtection="1"/>
    <xf numFmtId="0" fontId="21" fillId="0" borderId="0" xfId="0" applyFont="1" applyProtection="1"/>
    <xf numFmtId="0" fontId="28" fillId="0" borderId="0" xfId="0" applyFont="1" applyAlignment="1">
      <alignment vertical="center"/>
    </xf>
    <xf numFmtId="0" fontId="11" fillId="2" borderId="2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6" fillId="0" borderId="0" xfId="9" applyFont="1"/>
    <xf numFmtId="0" fontId="13" fillId="11" borderId="0" xfId="0" applyFont="1" applyFill="1" applyBorder="1"/>
    <xf numFmtId="0" fontId="13" fillId="11" borderId="8" xfId="0" applyFont="1" applyFill="1" applyBorder="1"/>
    <xf numFmtId="0" fontId="13" fillId="11" borderId="6" xfId="0" applyFont="1" applyFill="1" applyBorder="1"/>
    <xf numFmtId="0" fontId="28" fillId="0" borderId="5" xfId="0" applyFont="1" applyFill="1" applyBorder="1" applyAlignment="1" applyProtection="1">
      <alignment horizontal="left"/>
      <protection locked="0"/>
    </xf>
    <xf numFmtId="0" fontId="21" fillId="2" borderId="5" xfId="0" applyFont="1" applyFill="1" applyBorder="1" applyAlignment="1" applyProtection="1"/>
    <xf numFmtId="0" fontId="13" fillId="11" borderId="9" xfId="0" applyFont="1" applyFill="1" applyBorder="1"/>
    <xf numFmtId="168" fontId="11" fillId="11" borderId="6" xfId="0" applyNumberFormat="1" applyFont="1" applyFill="1" applyBorder="1" applyAlignment="1" applyProtection="1"/>
    <xf numFmtId="168" fontId="11" fillId="11" borderId="9" xfId="0" applyNumberFormat="1" applyFont="1" applyFill="1" applyBorder="1" applyAlignment="1" applyProtection="1"/>
    <xf numFmtId="0" fontId="26" fillId="3" borderId="6" xfId="0" applyFont="1" applyFill="1" applyBorder="1" applyAlignment="1"/>
    <xf numFmtId="0" fontId="26" fillId="3" borderId="8" xfId="0" applyFont="1" applyFill="1" applyBorder="1" applyAlignment="1"/>
    <xf numFmtId="0" fontId="13" fillId="2" borderId="14" xfId="0" applyFont="1" applyFill="1" applyBorder="1"/>
    <xf numFmtId="0" fontId="49" fillId="2" borderId="0" xfId="0" applyFont="1" applyFill="1" applyBorder="1" applyAlignment="1">
      <alignment horizontal="left"/>
    </xf>
    <xf numFmtId="0" fontId="5" fillId="7" borderId="0" xfId="9" applyFont="1" applyFill="1"/>
    <xf numFmtId="0" fontId="58" fillId="2" borderId="0" xfId="0" applyNumberFormat="1" applyFont="1" applyFill="1" applyBorder="1" applyAlignment="1" applyProtection="1"/>
    <xf numFmtId="0" fontId="4" fillId="0" borderId="0" xfId="9" applyFont="1"/>
    <xf numFmtId="0" fontId="4" fillId="0" borderId="0" xfId="9" applyFont="1" applyAlignment="1">
      <alignment horizontal="right"/>
    </xf>
    <xf numFmtId="0" fontId="8" fillId="11" borderId="0" xfId="9" applyFill="1"/>
    <xf numFmtId="0" fontId="11" fillId="2" borderId="1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9" fillId="3" borderId="31" xfId="0" applyFont="1" applyFill="1" applyBorder="1"/>
    <xf numFmtId="0" fontId="29" fillId="3" borderId="31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47" fillId="0" borderId="0" xfId="0" applyFont="1"/>
    <xf numFmtId="0" fontId="0" fillId="6" borderId="0" xfId="0" applyFill="1"/>
    <xf numFmtId="0" fontId="61" fillId="2" borderId="0" xfId="0" applyFont="1" applyFill="1" applyBorder="1" applyAlignment="1"/>
    <xf numFmtId="0" fontId="58" fillId="2" borderId="0" xfId="0" applyFont="1" applyFill="1" applyBorder="1" applyAlignment="1"/>
    <xf numFmtId="0" fontId="61" fillId="2" borderId="0" xfId="0" applyFont="1" applyFill="1" applyBorder="1"/>
    <xf numFmtId="0" fontId="30" fillId="3" borderId="3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0" fontId="30" fillId="3" borderId="8" xfId="0" applyFont="1" applyFill="1" applyBorder="1" applyAlignment="1">
      <alignment vertical="center" wrapText="1"/>
    </xf>
    <xf numFmtId="0" fontId="42" fillId="3" borderId="0" xfId="0" applyFont="1" applyFill="1" applyAlignment="1">
      <alignment horizontal="center" vertical="center"/>
    </xf>
    <xf numFmtId="0" fontId="62" fillId="3" borderId="0" xfId="0" applyFont="1" applyFill="1" applyBorder="1" applyAlignment="1">
      <alignment horizontal="left" vertical="center" wrapText="1"/>
    </xf>
    <xf numFmtId="0" fontId="62" fillId="3" borderId="2" xfId="0" applyFont="1" applyFill="1" applyBorder="1" applyAlignment="1">
      <alignment vertical="center" wrapText="1"/>
    </xf>
    <xf numFmtId="0" fontId="44" fillId="0" borderId="0" xfId="0" applyFont="1" applyFill="1" applyBorder="1" applyAlignment="1" applyProtection="1"/>
    <xf numFmtId="0" fontId="28" fillId="0" borderId="0" xfId="0" applyFont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 wrapText="1"/>
      <protection locked="0"/>
    </xf>
    <xf numFmtId="0" fontId="13" fillId="0" borderId="9" xfId="0" applyFont="1" applyFill="1" applyBorder="1" applyAlignment="1" applyProtection="1">
      <alignment vertical="top" wrapText="1"/>
      <protection locked="0"/>
    </xf>
    <xf numFmtId="168" fontId="11" fillId="2" borderId="0" xfId="0" applyNumberFormat="1" applyFont="1" applyFill="1" applyBorder="1" applyAlignment="1" applyProtection="1">
      <alignment horizontal="right"/>
    </xf>
    <xf numFmtId="168" fontId="63" fillId="2" borderId="6" xfId="1" applyNumberFormat="1" applyFont="1" applyFill="1" applyBorder="1" applyAlignment="1" applyProtection="1">
      <alignment vertical="center"/>
    </xf>
    <xf numFmtId="0" fontId="64" fillId="0" borderId="0" xfId="1" applyFont="1" applyFill="1" applyAlignment="1" applyProtection="1">
      <protection locked="0" hidden="1"/>
    </xf>
    <xf numFmtId="0" fontId="3" fillId="0" borderId="0" xfId="11"/>
    <xf numFmtId="0" fontId="33" fillId="0" borderId="0" xfId="11" applyFont="1"/>
    <xf numFmtId="0" fontId="35" fillId="0" borderId="0" xfId="11" applyFont="1"/>
    <xf numFmtId="0" fontId="37" fillId="0" borderId="0" xfId="11" applyFont="1" applyBorder="1" applyAlignment="1">
      <alignment horizontal="left"/>
    </xf>
    <xf numFmtId="0" fontId="34" fillId="4" borderId="0" xfId="11" applyFont="1" applyFill="1" applyBorder="1" applyAlignment="1">
      <alignment horizontal="left" indent="1"/>
    </xf>
    <xf numFmtId="0" fontId="34" fillId="6" borderId="0" xfId="11" applyFont="1" applyFill="1" applyBorder="1" applyAlignment="1">
      <alignment horizontal="left" indent="1"/>
    </xf>
    <xf numFmtId="0" fontId="34" fillId="13" borderId="0" xfId="11" applyFont="1" applyFill="1" applyBorder="1" applyAlignment="1">
      <alignment horizontal="left" indent="1"/>
    </xf>
    <xf numFmtId="0" fontId="34" fillId="14" borderId="0" xfId="11" applyFont="1" applyFill="1" applyBorder="1" applyAlignment="1">
      <alignment horizontal="left" indent="1"/>
    </xf>
    <xf numFmtId="0" fontId="24" fillId="12" borderId="0" xfId="5" applyFont="1" applyFill="1" applyBorder="1" applyAlignment="1">
      <alignment horizontal="left" indent="1"/>
    </xf>
    <xf numFmtId="0" fontId="0" fillId="0" borderId="0" xfId="0" applyFill="1"/>
    <xf numFmtId="0" fontId="19" fillId="4" borderId="0" xfId="0" applyFont="1" applyFill="1"/>
    <xf numFmtId="0" fontId="0" fillId="4" borderId="0" xfId="0" applyFill="1"/>
    <xf numFmtId="0" fontId="20" fillId="16" borderId="1" xfId="0" applyFont="1" applyFill="1" applyBorder="1" applyAlignment="1">
      <alignment horizontal="center" vertical="center" wrapText="1"/>
    </xf>
    <xf numFmtId="0" fontId="28" fillId="16" borderId="11" xfId="0" applyNumberFormat="1" applyFont="1" applyFill="1" applyBorder="1" applyAlignment="1" applyProtection="1">
      <alignment horizontal="left"/>
    </xf>
    <xf numFmtId="0" fontId="28" fillId="16" borderId="10" xfId="0" applyNumberFormat="1" applyFont="1" applyFill="1" applyBorder="1" applyAlignment="1" applyProtection="1">
      <alignment horizontal="left"/>
    </xf>
    <xf numFmtId="0" fontId="28" fillId="16" borderId="10" xfId="0" applyNumberFormat="1" applyFont="1" applyFill="1" applyBorder="1" applyAlignment="1" applyProtection="1">
      <alignment horizontal="center"/>
    </xf>
    <xf numFmtId="0" fontId="28" fillId="16" borderId="12" xfId="7" applyNumberFormat="1" applyFont="1" applyFill="1" applyBorder="1" applyAlignment="1" applyProtection="1">
      <alignment horizontal="right"/>
    </xf>
    <xf numFmtId="0" fontId="13" fillId="16" borderId="10" xfId="0" applyNumberFormat="1" applyFont="1" applyFill="1" applyBorder="1" applyAlignment="1" applyProtection="1">
      <alignment horizontal="left"/>
    </xf>
    <xf numFmtId="49" fontId="13" fillId="16" borderId="12" xfId="2" applyNumberFormat="1" applyFont="1" applyFill="1" applyBorder="1" applyAlignment="1" applyProtection="1">
      <alignment horizontal="right" vertical="center"/>
    </xf>
    <xf numFmtId="49" fontId="28" fillId="16" borderId="10" xfId="0" applyNumberFormat="1" applyFont="1" applyFill="1" applyBorder="1" applyAlignment="1" applyProtection="1">
      <alignment horizontal="left"/>
    </xf>
    <xf numFmtId="49" fontId="13" fillId="16" borderId="10" xfId="0" applyNumberFormat="1" applyFont="1" applyFill="1" applyBorder="1" applyAlignment="1" applyProtection="1">
      <alignment horizontal="left"/>
    </xf>
    <xf numFmtId="49" fontId="28" fillId="16" borderId="12" xfId="7" applyNumberFormat="1" applyFont="1" applyFill="1" applyBorder="1" applyAlignment="1" applyProtection="1">
      <alignment horizontal="right"/>
    </xf>
    <xf numFmtId="0" fontId="28" fillId="16" borderId="16" xfId="0" applyNumberFormat="1" applyFont="1" applyFill="1" applyBorder="1" applyAlignment="1" applyProtection="1">
      <alignment horizontal="left"/>
    </xf>
    <xf numFmtId="0" fontId="28" fillId="16" borderId="17" xfId="0" applyNumberFormat="1" applyFont="1" applyFill="1" applyBorder="1" applyAlignment="1" applyProtection="1">
      <alignment horizontal="left"/>
    </xf>
    <xf numFmtId="49" fontId="28" fillId="16" borderId="17" xfId="0" applyNumberFormat="1" applyFont="1" applyFill="1" applyBorder="1" applyAlignment="1" applyProtection="1">
      <alignment horizontal="left"/>
    </xf>
    <xf numFmtId="0" fontId="28" fillId="16" borderId="17" xfId="0" applyNumberFormat="1" applyFont="1" applyFill="1" applyBorder="1" applyAlignment="1" applyProtection="1">
      <alignment horizontal="center"/>
    </xf>
    <xf numFmtId="49" fontId="28" fillId="16" borderId="18" xfId="7" applyNumberFormat="1" applyFont="1" applyFill="1" applyBorder="1" applyAlignment="1" applyProtection="1">
      <alignment horizontal="right"/>
    </xf>
    <xf numFmtId="0" fontId="13" fillId="0" borderId="7" xfId="0" applyFont="1" applyFill="1" applyBorder="1" applyProtection="1"/>
    <xf numFmtId="0" fontId="13" fillId="0" borderId="0" xfId="0" applyFont="1" applyFill="1" applyBorder="1" applyProtection="1"/>
    <xf numFmtId="0" fontId="66" fillId="0" borderId="0" xfId="1" applyFont="1" applyAlignment="1" applyProtection="1"/>
    <xf numFmtId="0" fontId="21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13" fillId="0" borderId="0" xfId="0" applyFont="1" applyProtection="1">
      <protection locked="0"/>
    </xf>
    <xf numFmtId="0" fontId="11" fillId="0" borderId="0" xfId="0" applyFont="1" applyProtection="1">
      <protection hidden="1"/>
    </xf>
    <xf numFmtId="0" fontId="40" fillId="10" borderId="1" xfId="11" applyFont="1" applyFill="1" applyBorder="1"/>
    <xf numFmtId="0" fontId="2" fillId="8" borderId="0" xfId="11" applyFont="1" applyFill="1"/>
    <xf numFmtId="0" fontId="2" fillId="17" borderId="0" xfId="11" applyFont="1" applyFill="1"/>
    <xf numFmtId="0" fontId="2" fillId="18" borderId="0" xfId="11" applyFont="1" applyFill="1"/>
    <xf numFmtId="0" fontId="13" fillId="2" borderId="0" xfId="0" applyFont="1" applyFill="1" applyBorder="1" applyAlignment="1">
      <alignment wrapText="1"/>
    </xf>
    <xf numFmtId="0" fontId="13" fillId="2" borderId="6" xfId="0" applyFont="1" applyFill="1" applyBorder="1" applyAlignment="1">
      <alignment wrapText="1"/>
    </xf>
    <xf numFmtId="0" fontId="13" fillId="2" borderId="38" xfId="0" applyFont="1" applyFill="1" applyBorder="1"/>
    <xf numFmtId="0" fontId="13" fillId="2" borderId="37" xfId="0" applyFont="1" applyFill="1" applyBorder="1"/>
    <xf numFmtId="0" fontId="13" fillId="2" borderId="39" xfId="0" applyFont="1" applyFill="1" applyBorder="1"/>
    <xf numFmtId="164" fontId="35" fillId="0" borderId="36" xfId="13" applyNumberFormat="1" applyFont="1" applyFill="1" applyBorder="1" applyProtection="1">
      <protection hidden="1"/>
    </xf>
    <xf numFmtId="0" fontId="13" fillId="2" borderId="0" xfId="0" applyFont="1" applyFill="1" applyBorder="1" applyAlignment="1">
      <alignment vertical="center"/>
    </xf>
    <xf numFmtId="0" fontId="3" fillId="12" borderId="0" xfId="11" applyFill="1"/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wrapText="1"/>
    </xf>
    <xf numFmtId="0" fontId="23" fillId="0" borderId="0" xfId="1" applyFill="1" applyAlignment="1" applyProtection="1"/>
    <xf numFmtId="0" fontId="65" fillId="10" borderId="1" xfId="8" applyFont="1" applyFill="1" applyBorder="1"/>
    <xf numFmtId="0" fontId="19" fillId="15" borderId="1" xfId="8" applyFont="1" applyFill="1" applyBorder="1"/>
    <xf numFmtId="0" fontId="65" fillId="8" borderId="1" xfId="8" applyFont="1" applyFill="1" applyBorder="1"/>
    <xf numFmtId="0" fontId="19" fillId="15" borderId="1" xfId="8" applyFill="1" applyBorder="1"/>
    <xf numFmtId="0" fontId="65" fillId="17" borderId="1" xfId="8" applyFont="1" applyFill="1" applyBorder="1"/>
    <xf numFmtId="0" fontId="65" fillId="18" borderId="1" xfId="8" applyFont="1" applyFill="1" applyBorder="1"/>
    <xf numFmtId="0" fontId="12" fillId="0" borderId="0" xfId="0" applyFont="1" applyAlignment="1"/>
    <xf numFmtId="0" fontId="13" fillId="0" borderId="0" xfId="0" applyFont="1" applyFill="1" applyBorder="1" applyAlignment="1" applyProtection="1">
      <alignment vertical="top" wrapText="1"/>
      <protection locked="0"/>
    </xf>
    <xf numFmtId="168" fontId="11" fillId="2" borderId="0" xfId="0" applyNumberFormat="1" applyFont="1" applyFill="1" applyBorder="1" applyAlignment="1" applyProtection="1">
      <alignment horizontal="center" vertical="center"/>
    </xf>
    <xf numFmtId="0" fontId="1" fillId="0" borderId="0" xfId="9" applyFont="1"/>
    <xf numFmtId="14" fontId="56" fillId="10" borderId="0" xfId="14" applyNumberFormat="1" applyFont="1" applyFill="1"/>
    <xf numFmtId="0" fontId="37" fillId="0" borderId="0" xfId="14" applyFont="1" applyBorder="1" applyAlignment="1">
      <alignment horizontal="left"/>
    </xf>
    <xf numFmtId="0" fontId="36" fillId="0" borderId="0" xfId="14" applyFont="1" applyBorder="1" applyAlignment="1">
      <alignment horizontal="left"/>
    </xf>
    <xf numFmtId="0" fontId="19" fillId="0" borderId="0" xfId="14"/>
    <xf numFmtId="0" fontId="36" fillId="0" borderId="0" xfId="14" applyFont="1"/>
    <xf numFmtId="0" fontId="36" fillId="0" borderId="0" xfId="14" applyFont="1" applyBorder="1" applyAlignment="1">
      <alignment horizontal="center" vertical="center"/>
    </xf>
    <xf numFmtId="0" fontId="71" fillId="0" borderId="0" xfId="14" applyFont="1" applyBorder="1" applyAlignment="1">
      <alignment horizontal="left"/>
    </xf>
    <xf numFmtId="0" fontId="24" fillId="0" borderId="0" xfId="14" applyFont="1" applyFill="1" applyBorder="1" applyAlignment="1">
      <alignment horizontal="left" indent="1"/>
    </xf>
    <xf numFmtId="0" fontId="24" fillId="12" borderId="0" xfId="14" applyFont="1" applyFill="1" applyBorder="1" applyAlignment="1">
      <alignment horizontal="left" indent="1"/>
    </xf>
    <xf numFmtId="0" fontId="19" fillId="0" borderId="0" xfId="9" applyFont="1"/>
    <xf numFmtId="0" fontId="19" fillId="0" borderId="0" xfId="14" applyFont="1"/>
    <xf numFmtId="0" fontId="35" fillId="12" borderId="0" xfId="14" applyFont="1" applyFill="1"/>
    <xf numFmtId="0" fontId="19" fillId="12" borderId="0" xfId="14" applyFill="1"/>
    <xf numFmtId="0" fontId="36" fillId="0" borderId="0" xfId="14" applyFont="1" applyFill="1" applyBorder="1" applyAlignment="1">
      <alignment horizontal="left"/>
    </xf>
    <xf numFmtId="0" fontId="19" fillId="12" borderId="0" xfId="14" applyFont="1" applyFill="1"/>
    <xf numFmtId="0" fontId="37" fillId="12" borderId="0" xfId="14" applyFont="1" applyFill="1" applyBorder="1" applyAlignment="1">
      <alignment horizontal="left"/>
    </xf>
    <xf numFmtId="0" fontId="36" fillId="12" borderId="0" xfId="14" applyFont="1" applyFill="1" applyBorder="1" applyAlignment="1">
      <alignment horizontal="left"/>
    </xf>
    <xf numFmtId="0" fontId="19" fillId="0" borderId="0" xfId="14" applyFill="1"/>
    <xf numFmtId="0" fontId="28" fillId="0" borderId="5" xfId="0" applyFont="1" applyBorder="1" applyAlignment="1">
      <alignment horizontal="left"/>
    </xf>
    <xf numFmtId="0" fontId="13" fillId="0" borderId="5" xfId="0" applyFont="1" applyBorder="1"/>
    <xf numFmtId="0" fontId="19" fillId="6" borderId="0" xfId="0" applyFont="1" applyFill="1"/>
    <xf numFmtId="171" fontId="0" fillId="6" borderId="0" xfId="0" applyNumberFormat="1" applyFill="1"/>
    <xf numFmtId="0" fontId="0" fillId="6" borderId="0" xfId="0" applyNumberFormat="1" applyFill="1"/>
    <xf numFmtId="170" fontId="0" fillId="6" borderId="0" xfId="0" applyNumberFormat="1" applyFill="1"/>
    <xf numFmtId="0" fontId="21" fillId="0" borderId="0" xfId="0" applyNumberFormat="1" applyFont="1" applyBorder="1" applyAlignment="1" applyProtection="1">
      <protection locked="0"/>
    </xf>
    <xf numFmtId="0" fontId="28" fillId="0" borderId="0" xfId="0" applyFont="1" applyAlignment="1">
      <alignment horizontal="left"/>
    </xf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39" fillId="0" borderId="7" xfId="0" applyFont="1" applyBorder="1"/>
    <xf numFmtId="168" fontId="12" fillId="2" borderId="1" xfId="0" applyNumberFormat="1" applyFont="1" applyFill="1" applyBorder="1" applyAlignment="1" applyProtection="1"/>
    <xf numFmtId="0" fontId="72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68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 wrapText="1"/>
    </xf>
    <xf numFmtId="0" fontId="39" fillId="0" borderId="4" xfId="0" applyFont="1" applyBorder="1"/>
    <xf numFmtId="0" fontId="13" fillId="2" borderId="9" xfId="0" applyFont="1" applyFill="1" applyBorder="1" applyAlignment="1"/>
    <xf numFmtId="0" fontId="72" fillId="0" borderId="0" xfId="0" applyFont="1" applyAlignment="1">
      <alignment vertical="top"/>
    </xf>
    <xf numFmtId="0" fontId="72" fillId="0" borderId="44" xfId="0" applyFont="1" applyBorder="1" applyAlignment="1">
      <alignment vertical="top"/>
    </xf>
    <xf numFmtId="0" fontId="72" fillId="0" borderId="43" xfId="0" applyFont="1" applyBorder="1" applyAlignment="1">
      <alignment vertical="top" wrapText="1"/>
    </xf>
    <xf numFmtId="0" fontId="72" fillId="0" borderId="43" xfId="0" applyFont="1" applyBorder="1" applyAlignment="1">
      <alignment vertical="top"/>
    </xf>
    <xf numFmtId="0" fontId="72" fillId="0" borderId="3" xfId="0" applyFont="1" applyBorder="1" applyAlignment="1">
      <alignment vertical="top" wrapText="1"/>
    </xf>
    <xf numFmtId="0" fontId="39" fillId="0" borderId="0" xfId="0" applyFont="1" applyAlignment="1"/>
    <xf numFmtId="0" fontId="19" fillId="0" borderId="0" xfId="0" applyFont="1" applyAlignment="1"/>
    <xf numFmtId="0" fontId="0" fillId="0" borderId="0" xfId="0" applyProtection="1"/>
    <xf numFmtId="0" fontId="18" fillId="2" borderId="1" xfId="0" applyFont="1" applyFill="1" applyBorder="1" applyAlignment="1" applyProtection="1">
      <alignment horizontal="center" vertical="center"/>
    </xf>
    <xf numFmtId="0" fontId="0" fillId="19" borderId="0" xfId="0" applyFill="1"/>
    <xf numFmtId="0" fontId="39" fillId="0" borderId="0" xfId="0" applyFont="1" applyBorder="1"/>
    <xf numFmtId="0" fontId="12" fillId="2" borderId="7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8" fillId="2" borderId="1" xfId="0" applyFont="1" applyFill="1" applyBorder="1" applyAlignment="1" applyProtection="1">
      <alignment horizontal="center" vertical="center"/>
    </xf>
    <xf numFmtId="0" fontId="66" fillId="0" borderId="0" xfId="1" applyFont="1" applyFill="1" applyBorder="1" applyAlignment="1" applyProtection="1">
      <alignment horizontal="left"/>
    </xf>
    <xf numFmtId="0" fontId="60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0" fillId="6" borderId="35" xfId="0" applyFont="1" applyFill="1" applyBorder="1" applyAlignment="1">
      <alignment horizontal="center"/>
    </xf>
    <xf numFmtId="0" fontId="70" fillId="6" borderId="0" xfId="0" applyFont="1" applyFill="1" applyBorder="1" applyAlignment="1">
      <alignment horizontal="center"/>
    </xf>
    <xf numFmtId="0" fontId="70" fillId="6" borderId="36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top" wrapText="1"/>
    </xf>
    <xf numFmtId="165" fontId="35" fillId="0" borderId="35" xfId="13" applyNumberFormat="1" applyFont="1" applyFill="1" applyBorder="1" applyAlignment="1" applyProtection="1">
      <alignment horizontal="center"/>
      <protection locked="0"/>
    </xf>
    <xf numFmtId="165" fontId="35" fillId="0" borderId="0" xfId="13" applyNumberFormat="1" applyFont="1" applyFill="1" applyBorder="1" applyAlignment="1" applyProtection="1">
      <alignment horizontal="center"/>
      <protection locked="0"/>
    </xf>
    <xf numFmtId="0" fontId="70" fillId="6" borderId="32" xfId="0" applyFont="1" applyFill="1" applyBorder="1" applyAlignment="1">
      <alignment horizontal="center"/>
    </xf>
    <xf numFmtId="0" fontId="70" fillId="6" borderId="33" xfId="0" applyFont="1" applyFill="1" applyBorder="1" applyAlignment="1">
      <alignment horizontal="center"/>
    </xf>
    <xf numFmtId="0" fontId="70" fillId="6" borderId="34" xfId="0" applyFont="1" applyFill="1" applyBorder="1" applyAlignment="1">
      <alignment horizontal="center"/>
    </xf>
    <xf numFmtId="0" fontId="64" fillId="0" borderId="0" xfId="1" applyFont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left"/>
      <protection locked="0"/>
    </xf>
    <xf numFmtId="0" fontId="28" fillId="0" borderId="5" xfId="0" applyFont="1" applyFill="1" applyBorder="1" applyAlignment="1">
      <alignment horizontal="left"/>
    </xf>
    <xf numFmtId="0" fontId="26" fillId="3" borderId="7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28" fillId="2" borderId="0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49" fontId="13" fillId="0" borderId="5" xfId="0" applyNumberFormat="1" applyFont="1" applyBorder="1" applyAlignment="1" applyProtection="1">
      <alignment horizontal="center"/>
      <protection locked="0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0" fontId="13" fillId="0" borderId="29" xfId="0" applyFont="1" applyFill="1" applyBorder="1" applyAlignment="1" applyProtection="1">
      <alignment horizontal="left" vertical="top" wrapText="1"/>
      <protection locked="0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0" borderId="26" xfId="0" applyFont="1" applyFill="1" applyBorder="1" applyAlignment="1" applyProtection="1">
      <alignment horizontal="left" vertical="top" wrapText="1"/>
    </xf>
    <xf numFmtId="0" fontId="28" fillId="0" borderId="0" xfId="0" applyFont="1" applyBorder="1" applyAlignment="1" applyProtection="1">
      <alignment horizontal="left"/>
      <protection locked="0"/>
    </xf>
    <xf numFmtId="49" fontId="28" fillId="0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left"/>
    </xf>
    <xf numFmtId="0" fontId="28" fillId="0" borderId="0" xfId="0" applyFont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28" fillId="0" borderId="0" xfId="0" applyFont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8" xfId="0" applyFont="1" applyFill="1" applyBorder="1" applyAlignment="1" applyProtection="1">
      <alignment horizontal="left" vertical="top" wrapText="1"/>
      <protection locked="0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 applyProtection="1">
      <alignment horizontal="left" vertical="top" wrapText="1"/>
      <protection locked="0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horizontal="left" vertical="top" wrapText="1"/>
      <protection locked="0"/>
    </xf>
    <xf numFmtId="0" fontId="26" fillId="3" borderId="3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0" fontId="28" fillId="0" borderId="5" xfId="0" applyFont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167" fontId="28" fillId="0" borderId="0" xfId="0" applyNumberFormat="1" applyFont="1" applyFill="1" applyBorder="1" applyAlignment="1" applyProtection="1">
      <alignment horizontal="left"/>
      <protection locked="0"/>
    </xf>
    <xf numFmtId="0" fontId="48" fillId="2" borderId="6" xfId="0" applyFont="1" applyFill="1" applyBorder="1" applyAlignment="1">
      <alignment horizontal="center" wrapText="1"/>
    </xf>
    <xf numFmtId="0" fontId="48" fillId="2" borderId="0" xfId="0" applyFont="1" applyFill="1" applyBorder="1" applyAlignment="1">
      <alignment horizontal="center" wrapText="1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50" fillId="3" borderId="7" xfId="0" applyFont="1" applyFill="1" applyBorder="1" applyAlignment="1">
      <alignment horizontal="center"/>
    </xf>
    <xf numFmtId="0" fontId="50" fillId="3" borderId="0" xfId="0" applyFont="1" applyFill="1" applyBorder="1" applyAlignment="1">
      <alignment horizontal="center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64" fillId="0" borderId="7" xfId="1" applyFont="1" applyBorder="1" applyAlignment="1" applyProtection="1">
      <alignment horizontal="left"/>
      <protection locked="0"/>
    </xf>
    <xf numFmtId="0" fontId="64" fillId="0" borderId="0" xfId="1" applyFont="1" applyBorder="1" applyAlignment="1" applyProtection="1">
      <alignment horizontal="left"/>
      <protection locked="0"/>
    </xf>
    <xf numFmtId="0" fontId="64" fillId="0" borderId="0" xfId="1" applyFont="1" applyAlignment="1" applyProtection="1">
      <alignment horizontal="left"/>
      <protection locked="0"/>
    </xf>
    <xf numFmtId="49" fontId="20" fillId="2" borderId="5" xfId="0" applyNumberFormat="1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wrapText="1"/>
    </xf>
    <xf numFmtId="167" fontId="20" fillId="2" borderId="5" xfId="0" applyNumberFormat="1" applyFont="1" applyFill="1" applyBorder="1" applyAlignment="1" applyProtection="1">
      <alignment horizontal="left"/>
    </xf>
    <xf numFmtId="0" fontId="20" fillId="2" borderId="5" xfId="0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left" vertical="center"/>
      <protection locked="0"/>
    </xf>
    <xf numFmtId="168" fontId="28" fillId="2" borderId="0" xfId="0" applyNumberFormat="1" applyFont="1" applyFill="1" applyBorder="1" applyAlignment="1" applyProtection="1">
      <alignment horizontal="center"/>
      <protection locked="0"/>
    </xf>
    <xf numFmtId="49" fontId="28" fillId="2" borderId="0" xfId="0" applyNumberFormat="1" applyFont="1" applyFill="1" applyBorder="1" applyAlignment="1" applyProtection="1">
      <alignment horizontal="left"/>
      <protection locked="0"/>
    </xf>
    <xf numFmtId="14" fontId="28" fillId="0" borderId="0" xfId="0" applyNumberFormat="1" applyFont="1" applyFill="1" applyBorder="1" applyAlignment="1" applyProtection="1">
      <alignment horizontal="left"/>
      <protection locked="0"/>
    </xf>
    <xf numFmtId="0" fontId="28" fillId="0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7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64" fillId="0" borderId="7" xfId="1" applyFont="1" applyBorder="1" applyAlignment="1" applyProtection="1">
      <alignment horizontal="left"/>
    </xf>
    <xf numFmtId="0" fontId="64" fillId="0" borderId="0" xfId="1" applyFont="1" applyAlignment="1" applyProtection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21" fillId="0" borderId="0" xfId="0" applyFont="1" applyFill="1" applyBorder="1" applyAlignment="1" applyProtection="1">
      <alignment horizontal="left"/>
      <protection locked="0"/>
    </xf>
    <xf numFmtId="0" fontId="20" fillId="2" borderId="7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49" fontId="21" fillId="0" borderId="0" xfId="0" applyNumberFormat="1" applyFont="1" applyFill="1" applyBorder="1" applyAlignment="1" applyProtection="1">
      <alignment horizontal="left"/>
      <protection locked="0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49" fontId="21" fillId="0" borderId="0" xfId="0" applyNumberFormat="1" applyFont="1" applyBorder="1" applyAlignment="1" applyProtection="1">
      <alignment horizontal="left"/>
      <protection locked="0"/>
    </xf>
    <xf numFmtId="0" fontId="30" fillId="3" borderId="3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horizontal="left"/>
    </xf>
    <xf numFmtId="0" fontId="13" fillId="2" borderId="6" xfId="0" applyFont="1" applyFill="1" applyBorder="1" applyAlignment="1" applyProtection="1">
      <alignment horizontal="left"/>
    </xf>
    <xf numFmtId="0" fontId="21" fillId="0" borderId="0" xfId="0" applyFont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left" vertical="top"/>
    </xf>
    <xf numFmtId="0" fontId="13" fillId="0" borderId="8" xfId="0" applyFont="1" applyFill="1" applyBorder="1" applyAlignment="1" applyProtection="1">
      <alignment horizontal="left" vertical="top"/>
    </xf>
    <xf numFmtId="0" fontId="21" fillId="0" borderId="5" xfId="0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</xf>
    <xf numFmtId="0" fontId="28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2" fillId="2" borderId="7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49" fontId="13" fillId="0" borderId="5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8" fillId="0" borderId="0" xfId="0" applyFont="1" applyAlignment="1">
      <alignment horizontal="left"/>
    </xf>
    <xf numFmtId="0" fontId="21" fillId="0" borderId="5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167" fontId="21" fillId="0" borderId="0" xfId="0" applyNumberFormat="1" applyFont="1" applyFill="1" applyBorder="1" applyAlignment="1" applyProtection="1">
      <alignment horizontal="left"/>
      <protection locked="0"/>
    </xf>
    <xf numFmtId="168" fontId="21" fillId="0" borderId="0" xfId="0" applyNumberFormat="1" applyFont="1" applyFill="1" applyBorder="1" applyAlignment="1" applyProtection="1">
      <alignment horizontal="left"/>
      <protection locked="0"/>
    </xf>
    <xf numFmtId="0" fontId="26" fillId="3" borderId="13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49" fontId="21" fillId="0" borderId="0" xfId="12" applyNumberFormat="1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168" fontId="12" fillId="2" borderId="1" xfId="0" applyNumberFormat="1" applyFont="1" applyFill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/>
    </xf>
    <xf numFmtId="0" fontId="21" fillId="2" borderId="6" xfId="0" applyFont="1" applyFill="1" applyBorder="1" applyAlignment="1" applyProtection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70" fillId="6" borderId="40" xfId="0" applyFont="1" applyFill="1" applyBorder="1" applyAlignment="1">
      <alignment horizontal="center"/>
    </xf>
    <xf numFmtId="0" fontId="70" fillId="6" borderId="41" xfId="0" applyFont="1" applyFill="1" applyBorder="1" applyAlignment="1">
      <alignment horizontal="center"/>
    </xf>
    <xf numFmtId="0" fontId="70" fillId="6" borderId="42" xfId="0" applyFont="1" applyFill="1" applyBorder="1" applyAlignment="1">
      <alignment horizontal="center"/>
    </xf>
    <xf numFmtId="0" fontId="59" fillId="3" borderId="0" xfId="0" applyFont="1" applyFill="1" applyBorder="1" applyAlignment="1">
      <alignment horizontal="right" vertical="center"/>
    </xf>
    <xf numFmtId="0" fontId="59" fillId="3" borderId="6" xfId="0" applyFont="1" applyFill="1" applyBorder="1" applyAlignment="1">
      <alignment horizontal="right" vertical="center"/>
    </xf>
    <xf numFmtId="0" fontId="59" fillId="3" borderId="5" xfId="0" applyFont="1" applyFill="1" applyBorder="1" applyAlignment="1">
      <alignment horizontal="right" vertical="center"/>
    </xf>
    <xf numFmtId="0" fontId="59" fillId="3" borderId="9" xfId="0" applyFont="1" applyFill="1" applyBorder="1" applyAlignment="1">
      <alignment horizontal="right" vertical="center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NumberFormat="1" applyFont="1" applyBorder="1" applyAlignment="1" applyProtection="1">
      <alignment horizontal="center"/>
      <protection locked="0"/>
    </xf>
    <xf numFmtId="0" fontId="28" fillId="16" borderId="10" xfId="0" applyNumberFormat="1" applyFont="1" applyFill="1" applyBorder="1" applyAlignment="1" applyProtection="1">
      <alignment horizontal="left"/>
    </xf>
    <xf numFmtId="0" fontId="30" fillId="3" borderId="13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28" fillId="16" borderId="17" xfId="0" applyNumberFormat="1" applyFont="1" applyFill="1" applyBorder="1" applyAlignment="1" applyProtection="1">
      <alignment horizontal="left"/>
    </xf>
    <xf numFmtId="0" fontId="29" fillId="3" borderId="1" xfId="0" applyFont="1" applyFill="1" applyBorder="1" applyAlignment="1">
      <alignment horizontal="center"/>
    </xf>
    <xf numFmtId="0" fontId="28" fillId="0" borderId="19" xfId="0" applyFont="1" applyFill="1" applyBorder="1" applyAlignment="1" applyProtection="1">
      <alignment horizontal="left"/>
      <protection locked="0"/>
    </xf>
    <xf numFmtId="0" fontId="28" fillId="0" borderId="20" xfId="0" applyFont="1" applyFill="1" applyBorder="1" applyAlignment="1" applyProtection="1">
      <alignment horizontal="left"/>
      <protection locked="0"/>
    </xf>
    <xf numFmtId="0" fontId="28" fillId="0" borderId="21" xfId="0" applyFont="1" applyFill="1" applyBorder="1" applyAlignment="1" applyProtection="1">
      <alignment horizontal="left"/>
      <protection locked="0"/>
    </xf>
    <xf numFmtId="0" fontId="28" fillId="0" borderId="22" xfId="0" applyFont="1" applyFill="1" applyBorder="1" applyAlignment="1" applyProtection="1">
      <alignment horizontal="left"/>
      <protection locked="0"/>
    </xf>
    <xf numFmtId="0" fontId="28" fillId="0" borderId="23" xfId="0" applyFont="1" applyFill="1" applyBorder="1" applyAlignment="1" applyProtection="1">
      <alignment horizontal="left"/>
      <protection locked="0"/>
    </xf>
    <xf numFmtId="0" fontId="28" fillId="0" borderId="24" xfId="0" applyFont="1" applyFill="1" applyBorder="1" applyAlignment="1" applyProtection="1">
      <alignment horizontal="left"/>
      <protection locked="0"/>
    </xf>
    <xf numFmtId="0" fontId="28" fillId="0" borderId="25" xfId="0" applyFont="1" applyFill="1" applyBorder="1" applyAlignment="1" applyProtection="1">
      <alignment horizontal="left"/>
      <protection locked="0"/>
    </xf>
    <xf numFmtId="0" fontId="28" fillId="0" borderId="26" xfId="0" applyFont="1" applyFill="1" applyBorder="1" applyAlignment="1" applyProtection="1">
      <alignment horizontal="left"/>
      <protection locked="0"/>
    </xf>
    <xf numFmtId="0" fontId="28" fillId="0" borderId="27" xfId="0" applyFont="1" applyFill="1" applyBorder="1" applyAlignment="1" applyProtection="1">
      <alignment horizontal="left"/>
      <protection locked="0"/>
    </xf>
    <xf numFmtId="0" fontId="30" fillId="3" borderId="13" xfId="0" applyFont="1" applyFill="1" applyBorder="1" applyAlignment="1">
      <alignment horizontal="center" wrapText="1"/>
    </xf>
    <xf numFmtId="0" fontId="30" fillId="3" borderId="14" xfId="0" applyFont="1" applyFill="1" applyBorder="1" applyAlignment="1">
      <alignment horizontal="center" wrapText="1"/>
    </xf>
    <xf numFmtId="0" fontId="30" fillId="3" borderId="15" xfId="0" applyFont="1" applyFill="1" applyBorder="1" applyAlignment="1">
      <alignment horizontal="center" wrapText="1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2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16" borderId="0" xfId="0" applyFont="1" applyFill="1" applyBorder="1" applyAlignment="1" applyProtection="1">
      <alignment horizontal="left"/>
    </xf>
    <xf numFmtId="0" fontId="12" fillId="2" borderId="7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29" fillId="3" borderId="31" xfId="0" applyFont="1" applyFill="1" applyBorder="1" applyAlignment="1">
      <alignment horizontal="center"/>
    </xf>
    <xf numFmtId="0" fontId="13" fillId="5" borderId="0" xfId="1" applyFont="1" applyFill="1" applyAlignment="1" applyProtection="1">
      <alignment horizontal="center" vertical="center" wrapText="1"/>
    </xf>
    <xf numFmtId="0" fontId="42" fillId="16" borderId="0" xfId="0" applyFont="1" applyFill="1" applyAlignment="1">
      <alignment horizontal="center" vertical="center"/>
    </xf>
    <xf numFmtId="0" fontId="21" fillId="16" borderId="0" xfId="0" applyNumberFormat="1" applyFont="1" applyFill="1" applyBorder="1" applyAlignment="1" applyProtection="1">
      <alignment horizontal="left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60" fillId="6" borderId="32" xfId="0" applyFont="1" applyFill="1" applyBorder="1" applyAlignment="1">
      <alignment horizontal="center" vertical="center" wrapText="1"/>
    </xf>
    <xf numFmtId="0" fontId="60" fillId="6" borderId="33" xfId="0" applyFont="1" applyFill="1" applyBorder="1" applyAlignment="1">
      <alignment horizontal="center" vertical="center" wrapText="1"/>
    </xf>
    <xf numFmtId="0" fontId="60" fillId="6" borderId="34" xfId="0" applyFont="1" applyFill="1" applyBorder="1" applyAlignment="1">
      <alignment horizontal="center" vertical="center" wrapText="1"/>
    </xf>
    <xf numFmtId="0" fontId="60" fillId="6" borderId="35" xfId="0" applyFont="1" applyFill="1" applyBorder="1" applyAlignment="1">
      <alignment horizontal="center" vertical="center" wrapText="1"/>
    </xf>
    <xf numFmtId="0" fontId="60" fillId="6" borderId="0" xfId="0" applyFont="1" applyFill="1" applyBorder="1" applyAlignment="1">
      <alignment horizontal="center" vertical="center" wrapText="1"/>
    </xf>
    <xf numFmtId="0" fontId="60" fillId="6" borderId="36" xfId="0" applyFont="1" applyFill="1" applyBorder="1" applyAlignment="1">
      <alignment horizontal="center" vertical="center" wrapText="1"/>
    </xf>
    <xf numFmtId="0" fontId="60" fillId="6" borderId="37" xfId="0" applyFont="1" applyFill="1" applyBorder="1" applyAlignment="1">
      <alignment horizontal="center" vertical="center" wrapText="1"/>
    </xf>
    <xf numFmtId="0" fontId="60" fillId="6" borderId="38" xfId="0" applyFont="1" applyFill="1" applyBorder="1" applyAlignment="1">
      <alignment horizontal="center" vertical="center" wrapText="1"/>
    </xf>
    <xf numFmtId="0" fontId="60" fillId="6" borderId="39" xfId="0" applyFont="1" applyFill="1" applyBorder="1" applyAlignment="1">
      <alignment horizontal="center" vertical="center" wrapText="1"/>
    </xf>
    <xf numFmtId="0" fontId="12" fillId="0" borderId="0" xfId="0" applyFont="1" applyFill="1" applyProtection="1"/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0" fontId="19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5" fillId="0" borderId="5" xfId="0" applyFont="1" applyBorder="1" applyAlignment="1" applyProtection="1">
      <alignment horizontal="center"/>
      <protection locked="0"/>
    </xf>
    <xf numFmtId="0" fontId="75" fillId="0" borderId="5" xfId="0" applyNumberFormat="1" applyFont="1" applyBorder="1" applyAlignment="1" applyProtection="1">
      <protection locked="0"/>
    </xf>
    <xf numFmtId="0" fontId="45" fillId="0" borderId="0" xfId="0" applyNumberFormat="1" applyFont="1" applyFill="1" applyBorder="1" applyAlignment="1" applyProtection="1">
      <protection locked="0"/>
    </xf>
    <xf numFmtId="0" fontId="75" fillId="0" borderId="5" xfId="0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21" fillId="0" borderId="5" xfId="0" applyFont="1" applyBorder="1" applyAlignment="1" applyProtection="1">
      <protection locked="0"/>
    </xf>
  </cellXfs>
  <cellStyles count="15">
    <cellStyle name="1000-sep (2 dec) 2" xfId="7"/>
    <cellStyle name="Komma" xfId="2" builtinId="3"/>
    <cellStyle name="Link" xfId="1" builtinId="8"/>
    <cellStyle name="Normal" xfId="0" builtinId="0"/>
    <cellStyle name="Normal 2" xfId="4"/>
    <cellStyle name="Normal 3" xfId="3"/>
    <cellStyle name="Normal 3 2" xfId="6"/>
    <cellStyle name="Normal 3 3" xfId="12"/>
    <cellStyle name="Normal 4" xfId="5"/>
    <cellStyle name="Normal 4 2" xfId="11"/>
    <cellStyle name="Normal 5" xfId="8"/>
    <cellStyle name="Normal 5 2" xfId="14"/>
    <cellStyle name="Normal 6" xfId="9"/>
    <cellStyle name="Normal 7" xfId="10"/>
    <cellStyle name="Valuta" xfId="13" builtinId="4"/>
  </cellStyles>
  <dxfs count="59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border outline="0">
        <top style="thin">
          <color indexed="64"/>
        </top>
      </border>
    </dxf>
    <dxf>
      <font>
        <b/>
      </font>
    </dxf>
    <dxf>
      <border outline="0">
        <top style="thin">
          <color indexed="64"/>
        </top>
      </border>
    </dxf>
    <dxf>
      <font>
        <b/>
      </font>
    </dxf>
    <dxf>
      <fill>
        <patternFill>
          <bgColor rgb="FFFF0000"/>
        </patternFill>
      </fill>
    </dxf>
    <dxf>
      <font>
        <color theme="8" tint="0.79998168889431442"/>
      </font>
    </dxf>
    <dxf>
      <border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rgb="FFDAEEF3"/>
        </patternFill>
      </fill>
    </dxf>
    <dxf>
      <fill>
        <patternFill>
          <bgColor rgb="FFDAEEF3"/>
        </patternFill>
      </fill>
    </dxf>
    <dxf>
      <fill>
        <patternFill>
          <bgColor rgb="FFDAEEF3"/>
        </patternFill>
      </fill>
    </dxf>
    <dxf>
      <fill>
        <patternFill>
          <bgColor rgb="FFDAEEF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DAEEF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DAEEF3"/>
      <color rgb="FF0066FF"/>
      <color rgb="FFFFFF99"/>
      <color rgb="FF0085A1"/>
      <color rgb="FFF9E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iagrams/_rels/data3.xml.rels><?xml version="1.0" encoding="UTF-8" standalone="yes"?>
<Relationships xmlns="http://schemas.openxmlformats.org/package/2006/relationships"><Relationship Id="rId3" Type="http://schemas.openxmlformats.org/officeDocument/2006/relationships/hyperlink" Target="#nyans&#230;ttelse!A1"/><Relationship Id="rId2" Type="http://schemas.openxmlformats.org/officeDocument/2006/relationships/hyperlink" Target="#fratr&#230;delse!A1"/><Relationship Id="rId1" Type="http://schemas.openxmlformats.org/officeDocument/2006/relationships/hyperlink" Target="#&#230;ndring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015BF64-ED7A-406F-95A5-6C743A4B1313}" type="doc">
      <dgm:prSet loTypeId="urn:microsoft.com/office/officeart/2005/8/layout/vList6" loCatId="list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endParaRPr lang="da-DK"/>
        </a:p>
      </dgm:t>
    </dgm:pt>
    <dgm:pt modelId="{4AE6478B-6B28-4F65-A8C0-62620D65736B}">
      <dgm:prSet phldrT="[Tekst]"/>
      <dgm:spPr>
        <a:gradFill rotWithShape="0">
          <a:gsLst>
            <a:gs pos="0">
              <a:schemeClr val="accent5"/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</a:gradFill>
      </dgm:spPr>
      <dgm:t>
        <a:bodyPr/>
        <a:lstStyle/>
        <a:p>
          <a:r>
            <a:rPr lang="da-DK" b="1">
              <a:solidFill>
                <a:schemeClr val="bg1"/>
              </a:solidFill>
              <a:latin typeface="Georgia" panose="02040502050405020303" pitchFamily="18" charset="0"/>
            </a:rPr>
            <a:t>Nyansættelse/ Ændring i ansættelses forhold</a:t>
          </a:r>
        </a:p>
      </dgm:t>
    </dgm:pt>
    <dgm:pt modelId="{9B161C0D-E623-4FEA-84E2-671E181445B4}" type="parTrans" cxnId="{FD6FBF00-0BF4-4F71-9765-FBA7C9C057C4}">
      <dgm:prSet/>
      <dgm:spPr/>
      <dgm:t>
        <a:bodyPr/>
        <a:lstStyle/>
        <a:p>
          <a:endParaRPr lang="da-DK"/>
        </a:p>
      </dgm:t>
    </dgm:pt>
    <dgm:pt modelId="{B83104FA-8490-4327-A2B6-4B48F1281003}" type="sibTrans" cxnId="{FD6FBF00-0BF4-4F71-9765-FBA7C9C057C4}">
      <dgm:prSet/>
      <dgm:spPr/>
      <dgm:t>
        <a:bodyPr/>
        <a:lstStyle/>
        <a:p>
          <a:endParaRPr lang="da-DK"/>
        </a:p>
      </dgm:t>
    </dgm:pt>
    <dgm:pt modelId="{96686142-5315-471D-92FF-5871FD005710}" type="pres">
      <dgm:prSet presAssocID="{7015BF64-ED7A-406F-95A5-6C743A4B1313}" presName="Name0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endParaRPr lang="da-DK"/>
        </a:p>
      </dgm:t>
    </dgm:pt>
    <dgm:pt modelId="{15E9D846-708F-4816-9FC4-32030F4B6A7D}" type="pres">
      <dgm:prSet presAssocID="{4AE6478B-6B28-4F65-A8C0-62620D65736B}" presName="linNode" presStyleCnt="0"/>
      <dgm:spPr/>
    </dgm:pt>
    <dgm:pt modelId="{174D9889-D99A-4CCA-A873-4861798D7FFF}" type="pres">
      <dgm:prSet presAssocID="{4AE6478B-6B28-4F65-A8C0-62620D65736B}" presName="parentShp" presStyleLbl="node1" presStyleIdx="0" presStyleCnt="1" custScaleX="2000000" custScaleY="61757" custLinFactNeighborX="-843" custLinFactNeighborY="-1310">
        <dgm:presLayoutVars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ED3FDAE7-0203-48A6-893C-82B156377B38}" type="pres">
      <dgm:prSet presAssocID="{4AE6478B-6B28-4F65-A8C0-62620D65736B}" presName="childShp" presStyleLbl="bgAccFollowNode1" presStyleIdx="0" presStyleCnt="1" custScaleX="638006">
        <dgm:presLayoutVars>
          <dgm:bulletEnabled val="1"/>
        </dgm:presLayoutVars>
      </dgm:prSet>
      <dgm:spPr/>
      <dgm:t>
        <a:bodyPr/>
        <a:lstStyle/>
        <a:p>
          <a:endParaRPr lang="da-DK"/>
        </a:p>
      </dgm:t>
    </dgm:pt>
  </dgm:ptLst>
  <dgm:cxnLst>
    <dgm:cxn modelId="{FD6FBF00-0BF4-4F71-9765-FBA7C9C057C4}" srcId="{7015BF64-ED7A-406F-95A5-6C743A4B1313}" destId="{4AE6478B-6B28-4F65-A8C0-62620D65736B}" srcOrd="0" destOrd="0" parTransId="{9B161C0D-E623-4FEA-84E2-671E181445B4}" sibTransId="{B83104FA-8490-4327-A2B6-4B48F1281003}"/>
    <dgm:cxn modelId="{8BA5CBF5-F2D6-4CC2-A7BE-09FDCA32BF60}" type="presOf" srcId="{7015BF64-ED7A-406F-95A5-6C743A4B1313}" destId="{96686142-5315-471D-92FF-5871FD005710}" srcOrd="0" destOrd="0" presId="urn:microsoft.com/office/officeart/2005/8/layout/vList6"/>
    <dgm:cxn modelId="{0CCE5921-B28E-46E0-B5D9-9ED00F9B931D}" type="presOf" srcId="{4AE6478B-6B28-4F65-A8C0-62620D65736B}" destId="{174D9889-D99A-4CCA-A873-4861798D7FFF}" srcOrd="0" destOrd="0" presId="urn:microsoft.com/office/officeart/2005/8/layout/vList6"/>
    <dgm:cxn modelId="{D8E8EF49-8CD4-4301-AFE8-2CE6004E5CF1}" type="presParOf" srcId="{96686142-5315-471D-92FF-5871FD005710}" destId="{15E9D846-708F-4816-9FC4-32030F4B6A7D}" srcOrd="0" destOrd="0" presId="urn:microsoft.com/office/officeart/2005/8/layout/vList6"/>
    <dgm:cxn modelId="{7DAF33CB-F33B-486A-94BE-70808B93A6E3}" type="presParOf" srcId="{15E9D846-708F-4816-9FC4-32030F4B6A7D}" destId="{174D9889-D99A-4CCA-A873-4861798D7FFF}" srcOrd="0" destOrd="0" presId="urn:microsoft.com/office/officeart/2005/8/layout/vList6"/>
    <dgm:cxn modelId="{E76EA52B-5CA3-4011-81DE-C1980DF30AB3}" type="presParOf" srcId="{15E9D846-708F-4816-9FC4-32030F4B6A7D}" destId="{ED3FDAE7-0203-48A6-893C-82B156377B38}" srcOrd="1" destOrd="0" presId="urn:microsoft.com/office/officeart/2005/8/layout/vList6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015BF64-ED7A-406F-95A5-6C743A4B1313}" type="doc">
      <dgm:prSet loTypeId="urn:microsoft.com/office/officeart/2005/8/layout/vList6" loCatId="list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endParaRPr lang="da-DK"/>
        </a:p>
      </dgm:t>
    </dgm:pt>
    <dgm:pt modelId="{4AE6478B-6B28-4F65-A8C0-62620D65736B}">
      <dgm:prSet phldrT="[Tekst]" custT="1"/>
      <dgm:spPr>
        <a:gradFill rotWithShape="0">
          <a:gsLst>
            <a:gs pos="0">
              <a:schemeClr val="accent5"/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</a:gradFill>
      </dgm:spPr>
      <dgm:t>
        <a:bodyPr/>
        <a:lstStyle/>
        <a:p>
          <a:r>
            <a:rPr lang="da-DK" sz="2100" b="1">
              <a:solidFill>
                <a:schemeClr val="bg1"/>
              </a:solidFill>
              <a:latin typeface="Georgia" panose="02040502050405020303" pitchFamily="18" charset="0"/>
            </a:rPr>
            <a:t>Orlov/ Tjenestefri</a:t>
          </a:r>
        </a:p>
      </dgm:t>
    </dgm:pt>
    <dgm:pt modelId="{9B161C0D-E623-4FEA-84E2-671E181445B4}" type="parTrans" cxnId="{FD6FBF00-0BF4-4F71-9765-FBA7C9C057C4}">
      <dgm:prSet/>
      <dgm:spPr/>
      <dgm:t>
        <a:bodyPr/>
        <a:lstStyle/>
        <a:p>
          <a:endParaRPr lang="da-DK"/>
        </a:p>
      </dgm:t>
    </dgm:pt>
    <dgm:pt modelId="{B83104FA-8490-4327-A2B6-4B48F1281003}" type="sibTrans" cxnId="{FD6FBF00-0BF4-4F71-9765-FBA7C9C057C4}">
      <dgm:prSet/>
      <dgm:spPr/>
      <dgm:t>
        <a:bodyPr/>
        <a:lstStyle/>
        <a:p>
          <a:endParaRPr lang="da-DK"/>
        </a:p>
      </dgm:t>
    </dgm:pt>
    <dgm:pt modelId="{96686142-5315-471D-92FF-5871FD005710}" type="pres">
      <dgm:prSet presAssocID="{7015BF64-ED7A-406F-95A5-6C743A4B1313}" presName="Name0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endParaRPr lang="da-DK"/>
        </a:p>
      </dgm:t>
    </dgm:pt>
    <dgm:pt modelId="{15E9D846-708F-4816-9FC4-32030F4B6A7D}" type="pres">
      <dgm:prSet presAssocID="{4AE6478B-6B28-4F65-A8C0-62620D65736B}" presName="linNode" presStyleCnt="0"/>
      <dgm:spPr/>
    </dgm:pt>
    <dgm:pt modelId="{174D9889-D99A-4CCA-A873-4861798D7FFF}" type="pres">
      <dgm:prSet presAssocID="{4AE6478B-6B28-4F65-A8C0-62620D65736B}" presName="parentShp" presStyleLbl="node1" presStyleIdx="0" presStyleCnt="1" custScaleX="2000000" custScaleY="61757" custLinFactNeighborX="-843" custLinFactNeighborY="-1310">
        <dgm:presLayoutVars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ED3FDAE7-0203-48A6-893C-82B156377B38}" type="pres">
      <dgm:prSet presAssocID="{4AE6478B-6B28-4F65-A8C0-62620D65736B}" presName="childShp" presStyleLbl="bgAccFollowNode1" presStyleIdx="0" presStyleCnt="1" custScaleX="638006">
        <dgm:presLayoutVars>
          <dgm:bulletEnabled val="1"/>
        </dgm:presLayoutVars>
      </dgm:prSet>
      <dgm:spPr/>
      <dgm:t>
        <a:bodyPr/>
        <a:lstStyle/>
        <a:p>
          <a:endParaRPr lang="da-DK"/>
        </a:p>
      </dgm:t>
    </dgm:pt>
  </dgm:ptLst>
  <dgm:cxnLst>
    <dgm:cxn modelId="{FD6FBF00-0BF4-4F71-9765-FBA7C9C057C4}" srcId="{7015BF64-ED7A-406F-95A5-6C743A4B1313}" destId="{4AE6478B-6B28-4F65-A8C0-62620D65736B}" srcOrd="0" destOrd="0" parTransId="{9B161C0D-E623-4FEA-84E2-671E181445B4}" sibTransId="{B83104FA-8490-4327-A2B6-4B48F1281003}"/>
    <dgm:cxn modelId="{286A7FFC-187C-4CA0-A3E1-924ED5186411}" type="presOf" srcId="{7015BF64-ED7A-406F-95A5-6C743A4B1313}" destId="{96686142-5315-471D-92FF-5871FD005710}" srcOrd="0" destOrd="0" presId="urn:microsoft.com/office/officeart/2005/8/layout/vList6"/>
    <dgm:cxn modelId="{1F2905DE-8568-457B-A716-23400BEC2B2A}" type="presOf" srcId="{4AE6478B-6B28-4F65-A8C0-62620D65736B}" destId="{174D9889-D99A-4CCA-A873-4861798D7FFF}" srcOrd="0" destOrd="0" presId="urn:microsoft.com/office/officeart/2005/8/layout/vList6"/>
    <dgm:cxn modelId="{F1486465-8BBA-4535-90E5-545786696D63}" type="presParOf" srcId="{96686142-5315-471D-92FF-5871FD005710}" destId="{15E9D846-708F-4816-9FC4-32030F4B6A7D}" srcOrd="0" destOrd="0" presId="urn:microsoft.com/office/officeart/2005/8/layout/vList6"/>
    <dgm:cxn modelId="{CC9C6DC5-52BA-4FAB-8AB0-8342553A16EB}" type="presParOf" srcId="{15E9D846-708F-4816-9FC4-32030F4B6A7D}" destId="{174D9889-D99A-4CCA-A873-4861798D7FFF}" srcOrd="0" destOrd="0" presId="urn:microsoft.com/office/officeart/2005/8/layout/vList6"/>
    <dgm:cxn modelId="{57626A1D-D834-467B-8290-65CEC2290F32}" type="presParOf" srcId="{15E9D846-708F-4816-9FC4-32030F4B6A7D}" destId="{ED3FDAE7-0203-48A6-893C-82B156377B38}" srcOrd="1" destOrd="0" presId="urn:microsoft.com/office/officeart/2005/8/layout/vList6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315F914-8AFD-4421-BFBD-D4FF8C29BB8B}" type="doc">
      <dgm:prSet loTypeId="urn:microsoft.com/office/officeart/2005/8/layout/vList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da-DK"/>
        </a:p>
      </dgm:t>
    </dgm:pt>
    <dgm:pt modelId="{A5919789-A81D-46E3-9DFF-A1AFED1827F7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Fastansættelse af tidsbegreænset måneds lønnede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8387EC5F-4179-484C-A5FC-70672DD4D996}" type="parTrans" cxnId="{F20B7221-1A8B-4576-8D41-D5280E9F3843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F5D6DA25-F0FD-4435-B359-808FC552BD4C}" type="sibTrans" cxnId="{F20B7221-1A8B-4576-8D41-D5280E9F3843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B8B06A0C-73C2-4D6D-861E-CCCC22C43CD9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Arbejdsmiljøgruppemedlem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92D67868-84BC-43C8-82B6-0C08FFB786DE}" type="parTrans" cxnId="{83D8119A-CC93-4580-9014-FF92B1093F45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BFEA9ABF-9F88-41C6-9E7A-63A57CECE7B1}" type="sibTrans" cxnId="{83D8119A-CC93-4580-9014-FF92B1093F45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6AA7D6ED-4806-470E-8A3F-D1893FADF399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Forlængelse af ansættelse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D8C623F9-19B4-4B71-BC36-39C2C7B156A6}" type="parTrans" cxnId="{8D839654-D4C8-4D0F-A69A-FBD263F0881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8DCDBDE1-0336-44EC-A37F-5BC641AE027A}" type="sibTrans" cxnId="{8D839654-D4C8-4D0F-A69A-FBD263F0881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E18BC1F3-8EAF-44EB-B8A7-5B5A04342681}">
      <dgm:prSet/>
      <dgm:spPr>
        <a:solidFill>
          <a:srgbClr val="7030A0"/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Fratrædelse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CF86ADFF-CC3C-4E07-A012-DC521B3DED0D}" type="parTrans" cxnId="{86BF75AE-B878-4E85-859E-F74376A1FE14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17C13C9A-1D8A-42F9-B957-DE360F2825BF}" type="sibTrans" cxnId="{86BF75AE-B878-4E85-859E-F74376A1FE14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93511375-A6C5-4E5E-9C23-98ED304A5A67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Fri telefon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283AAA85-640B-4457-8F7C-62BCA458DEE1}" type="parTrans" cxnId="{8D2E2BD9-4C9E-4FA7-B6B7-06B33FC74CD4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52B30DE4-52EF-42FD-94BA-21CAB60DF682}" type="sibTrans" cxnId="{8D2E2BD9-4C9E-4FA7-B6B7-06B33FC74CD4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02A1825F-9833-4A08-B02F-C2D66EB12715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Konstitution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5E3B2B3C-38AD-4779-9D64-A9F77599B336}" type="parTrans" cxnId="{B4421D63-D56F-4A65-AD87-1CE8C9D1E88D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A911AE73-684F-4778-94FE-E862C62022E9}" type="sibTrans" cxnId="{B4421D63-D56F-4A65-AD87-1CE8C9D1E88D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375C8D42-21EA-49BB-B3CD-742CB688C832}">
      <dgm:prSet/>
      <dgm:spPr>
        <a:solidFill>
          <a:srgbClr val="C00000"/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Nyansættelse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42E4B20F-0274-4DD4-8E08-E0592DBF613A}" type="parTrans" cxnId="{76053E16-4B4F-417B-90B0-CCC2A4B6DFA6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D292C8D3-3284-4CEA-A015-C196A32A597C}" type="sibTrans" cxnId="{76053E16-4B4F-417B-90B0-CCC2A4B6DFA6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184342A9-2116-4F1C-BB1C-D3EA8E78EDF1}">
      <dgm:prSet/>
      <dgm:spPr>
        <a:solidFill>
          <a:srgbClr val="C00000"/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Nyansættelse - Overflytning internt i Region Sjælland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945B7B62-6AEC-484B-BC31-8B107B48AAAB}" type="parTrans" cxnId="{16335C95-6994-4E6F-B157-0BC8A00295FC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14914020-15A2-4E3C-96C8-5C5705C1B8ED}" type="sibTrans" cxnId="{16335C95-6994-4E6F-B157-0BC8A00295FC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6FAB27EE-F6D0-4F9D-BCF3-93AA030F6C25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Omkostningsfordeling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2239A828-297F-4BDD-B6D8-D9B52EBFAC4A}" type="parTrans" cxnId="{14779F54-B031-4045-AFF4-DF07F1EF8438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2FC8AA4D-B922-481A-AE29-F49645A97D51}" type="sibTrans" cxnId="{14779F54-B031-4045-AFF4-DF07F1EF8438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25DB7AD7-CD5C-4E97-92DA-863F6F7D07F6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Overflytning internt i institution/enhed/afdeling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3CAA341-A47E-4F29-8C9D-8446976783CB}" type="parTrans" cxnId="{5A0A31F4-4CD3-45D7-8ABB-57AD9415410E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B08290C8-321C-4252-B807-DB59CC6ED187}" type="sibTrans" cxnId="{5A0A31F4-4CD3-45D7-8ABB-57AD9415410E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F37C9A77-6EE7-4414-840B-5BF46FEF5C2F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Stilling/ tittelskift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DFA5A392-EC94-42C9-AE8E-A1DD5BBB80DE}" type="parTrans" cxnId="{8E8DF333-B7B6-4F51-99ED-DE02A55FF67F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D672BF55-96D6-46E2-A9C0-1C3B649B44D0}" type="sibTrans" cxnId="{8E8DF333-B7B6-4F51-99ED-DE02A55FF67F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0401DFFF-E033-4AF1-B6DE-627C2EEE857E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Tillæg - ophører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3F898054-4909-452E-B719-2CEA30E74769}" type="parTrans" cxnId="{62B504DA-A2E9-47D0-838F-6ED18FCA1CA0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8E7DB84F-FD7A-4D44-BF76-A779FCEB48B3}" type="sibTrans" cxnId="{62B504DA-A2E9-47D0-838F-6ED18FCA1CA0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168B6DE4-ADF1-4847-BEF5-1FF3EB8DA72E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Tillæg iht. forhåndsaftale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3B46200-3394-43E1-8DDF-9067A82EF6A0}" type="parTrans" cxnId="{F8120AE8-9DEA-4272-8360-132D59169108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A2E6D4D8-37FE-4691-8D0A-1ABEB1621A85}" type="sibTrans" cxnId="{F8120AE8-9DEA-4272-8360-132D59169108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1B27D0AC-B159-4A31-BA4D-3F3143E8B750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Tillidsrepræsentant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02BBA3A3-B697-498C-8E44-1DAF742C937F}" type="parTrans" cxnId="{7650A5DE-986C-46DB-B5E1-10D09A0967F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01A47422-D796-4BF0-996E-953A115FBC24}" type="sibTrans" cxnId="{7650A5DE-986C-46DB-B5E1-10D09A0967F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9DD51416-8820-4E80-A4D0-4704DBD70283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Vagttype - ændring af vagttype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DCE55318-56BD-4D4E-8B8C-64E6F061D1B0}" type="parTrans" cxnId="{72BC4ED7-56BF-4BD3-9B23-AB8ACBBCF2F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6FBC341E-4DA2-4FF5-9C27-A2696CA48C63}" type="sibTrans" cxnId="{72BC4ED7-56BF-4BD3-9B23-AB8ACBBCF2F9}">
      <dgm:prSet/>
      <dgm:spPr/>
      <dgm:t>
        <a:bodyPr/>
        <a:lstStyle/>
        <a:p>
          <a:endParaRPr lang="da-DK">
            <a:latin typeface="Georgia" panose="02040502050405020303" pitchFamily="18" charset="0"/>
          </a:endParaRPr>
        </a:p>
      </dgm:t>
    </dgm:pt>
    <dgm:pt modelId="{A8B22694-D983-45B5-A029-796787F6CB7E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Arbejdstidsnorm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973992E3-C74E-44CC-B3AA-250CFF632150}" type="parTrans" cxnId="{04978CEB-6E03-4328-8564-345BAC828908}">
      <dgm:prSet/>
      <dgm:spPr/>
      <dgm:t>
        <a:bodyPr/>
        <a:lstStyle/>
        <a:p>
          <a:endParaRPr lang="da-DK"/>
        </a:p>
      </dgm:t>
    </dgm:pt>
    <dgm:pt modelId="{A9E45F05-B501-4647-B6FC-F8D5583689EF}" type="sibTrans" cxnId="{04978CEB-6E03-4328-8564-345BAC828908}">
      <dgm:prSet/>
      <dgm:spPr/>
      <dgm:t>
        <a:bodyPr/>
        <a:lstStyle/>
        <a:p>
          <a:endParaRPr lang="da-DK"/>
        </a:p>
      </dgm:t>
    </dgm:pt>
    <dgm:pt modelId="{515912B4-B342-4792-9325-69A0B8BBB6DF}">
      <dgm:prSet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da-DK">
              <a:latin typeface="Georgia" panose="02040502050405020303" pitchFamily="18" charset="0"/>
            </a:rPr>
            <a:t>► Tillæg - individuelt tillæg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0095C860-B9F8-4AC3-8495-4C3079DD60D6}" type="parTrans" cxnId="{326C63C4-2F42-435E-A4A0-3FA381F38AD0}">
      <dgm:prSet/>
      <dgm:spPr/>
      <dgm:t>
        <a:bodyPr/>
        <a:lstStyle/>
        <a:p>
          <a:endParaRPr lang="da-DK"/>
        </a:p>
      </dgm:t>
    </dgm:pt>
    <dgm:pt modelId="{9C73897A-77C1-4FF2-A7B9-D7229F8C2189}" type="sibTrans" cxnId="{326C63C4-2F42-435E-A4A0-3FA381F38AD0}">
      <dgm:prSet/>
      <dgm:spPr/>
      <dgm:t>
        <a:bodyPr/>
        <a:lstStyle/>
        <a:p>
          <a:endParaRPr lang="da-DK"/>
        </a:p>
      </dgm:t>
    </dgm:pt>
    <dgm:pt modelId="{64C4E9DA-7B92-4AE8-81E2-D2DE43EC95AD}" type="pres">
      <dgm:prSet presAssocID="{5315F914-8AFD-4421-BFBD-D4FF8C29BB8B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da-DK"/>
        </a:p>
      </dgm:t>
    </dgm:pt>
    <dgm:pt modelId="{62CCC198-7426-46C9-8078-2AC2C06BBC64}" type="pres">
      <dgm:prSet presAssocID="{B8B06A0C-73C2-4D6D-861E-CCCC22C43CD9}" presName="parentText" presStyleLbl="node1" presStyleIdx="0" presStyleCnt="17" custLinFactNeighborY="10995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BF2359B3-2503-4DDD-B01C-5D1DBE8D96D8}" type="pres">
      <dgm:prSet presAssocID="{BFEA9ABF-9F88-41C6-9E7A-63A57CECE7B1}" presName="spacer" presStyleCnt="0"/>
      <dgm:spPr/>
    </dgm:pt>
    <dgm:pt modelId="{011B4ECD-5DD6-4FAE-9AD0-9618908A3E38}" type="pres">
      <dgm:prSet presAssocID="{A8B22694-D983-45B5-A029-796787F6CB7E}" presName="parentText" presStyleLbl="node1" presStyleIdx="1" presStyleCnt="17" custLinFactNeighborY="10995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BE50279C-D5D9-4DA9-9A92-C0559863A475}" type="pres">
      <dgm:prSet presAssocID="{A9E45F05-B501-4647-B6FC-F8D5583689EF}" presName="spacer" presStyleCnt="0"/>
      <dgm:spPr/>
    </dgm:pt>
    <dgm:pt modelId="{3CA50F8D-C7F0-42C2-8666-BE2BE5CDFAF3}" type="pres">
      <dgm:prSet presAssocID="{6AA7D6ED-4806-470E-8A3F-D1893FADF399}" presName="parentText" presStyleLbl="node1" presStyleIdx="2" presStyleCnt="17" custLinFactY="100000" custLinFactNeighborY="16807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67853A85-97C5-48F1-BDE7-9E0A0E98A93C}" type="pres">
      <dgm:prSet presAssocID="{8DCDBDE1-0336-44EC-A37F-5BC641AE027A}" presName="spacer" presStyleCnt="0"/>
      <dgm:spPr/>
    </dgm:pt>
    <dgm:pt modelId="{58F0DA1F-3FEF-4175-BAFC-ADF3B5EC07D3}" type="pres">
      <dgm:prSet presAssocID="{A5919789-A81D-46E3-9DFF-A1AFED1827F7}" presName="parentText" presStyleLbl="node1" presStyleIdx="3" presStyleCnt="17" custLinFactY="-87970" custLinFactNeighborY="-100000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A50D5107-FFF3-4535-B262-3BC9E2AA7DE5}" type="pres">
      <dgm:prSet presAssocID="{F5D6DA25-F0FD-4435-B359-808FC552BD4C}" presName="spacer" presStyleCnt="0"/>
      <dgm:spPr/>
    </dgm:pt>
    <dgm:pt modelId="{49D01B31-1E11-44C7-A98F-B10655D928D6}" type="pres">
      <dgm:prSet presAssocID="{E18BC1F3-8EAF-44EB-B8A7-5B5A04342681}" presName="parentText" presStyleLbl="node1" presStyleIdx="4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BE6FDB9C-E606-41E8-91C9-A6977FD2E5FE}" type="pres">
      <dgm:prSet presAssocID="{17C13C9A-1D8A-42F9-B957-DE360F2825BF}" presName="spacer" presStyleCnt="0"/>
      <dgm:spPr/>
    </dgm:pt>
    <dgm:pt modelId="{A6A6EB3B-47B1-43C6-ABA0-5CD6658C4F5E}" type="pres">
      <dgm:prSet presAssocID="{93511375-A6C5-4E5E-9C23-98ED304A5A67}" presName="parentText" presStyleLbl="node1" presStyleIdx="5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D3321598-3D8D-4AE4-9965-A0CDD99D117A}" type="pres">
      <dgm:prSet presAssocID="{52B30DE4-52EF-42FD-94BA-21CAB60DF682}" presName="spacer" presStyleCnt="0"/>
      <dgm:spPr/>
    </dgm:pt>
    <dgm:pt modelId="{E7A41E56-65AC-4A02-AE7E-F471904C7F64}" type="pres">
      <dgm:prSet presAssocID="{02A1825F-9833-4A08-B02F-C2D66EB12715}" presName="parentText" presStyleLbl="node1" presStyleIdx="6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CF3BC814-E547-457C-A2F5-95A3DA59B1A6}" type="pres">
      <dgm:prSet presAssocID="{A911AE73-684F-4778-94FE-E862C62022E9}" presName="spacer" presStyleCnt="0"/>
      <dgm:spPr/>
    </dgm:pt>
    <dgm:pt modelId="{5BE3F94B-BFC3-402B-8270-DE754C419ACD}" type="pres">
      <dgm:prSet presAssocID="{375C8D42-21EA-49BB-B3CD-742CB688C832}" presName="parentText" presStyleLbl="node1" presStyleIdx="7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D7180538-E659-44EE-8484-0B23BAE86A16}" type="pres">
      <dgm:prSet presAssocID="{D292C8D3-3284-4CEA-A015-C196A32A597C}" presName="spacer" presStyleCnt="0"/>
      <dgm:spPr/>
    </dgm:pt>
    <dgm:pt modelId="{227E6B1F-0F55-45C1-AC4D-0529950C8232}" type="pres">
      <dgm:prSet presAssocID="{184342A9-2116-4F1C-BB1C-D3EA8E78EDF1}" presName="parentText" presStyleLbl="node1" presStyleIdx="8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B6394FD4-671C-4022-846C-E32AB9BA9C99}" type="pres">
      <dgm:prSet presAssocID="{14914020-15A2-4E3C-96C8-5C5705C1B8ED}" presName="spacer" presStyleCnt="0"/>
      <dgm:spPr/>
    </dgm:pt>
    <dgm:pt modelId="{E5AB7407-2F62-48CB-974F-004F28213771}" type="pres">
      <dgm:prSet presAssocID="{6FAB27EE-F6D0-4F9D-BCF3-93AA030F6C25}" presName="parentText" presStyleLbl="node1" presStyleIdx="9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9E50D1DF-DA8C-4CC4-945C-1751645A027F}" type="pres">
      <dgm:prSet presAssocID="{2FC8AA4D-B922-481A-AE29-F49645A97D51}" presName="spacer" presStyleCnt="0"/>
      <dgm:spPr/>
    </dgm:pt>
    <dgm:pt modelId="{0AE9DFE1-AECD-43BF-9504-FCD6B52D2750}" type="pres">
      <dgm:prSet presAssocID="{25DB7AD7-CD5C-4E97-92DA-863F6F7D07F6}" presName="parentText" presStyleLbl="node1" presStyleIdx="10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B94EF7C1-3C55-492E-BCA7-E28F451DDDB9}" type="pres">
      <dgm:prSet presAssocID="{B08290C8-321C-4252-B807-DB59CC6ED187}" presName="spacer" presStyleCnt="0"/>
      <dgm:spPr/>
    </dgm:pt>
    <dgm:pt modelId="{BCAA0CDE-B262-4E87-95F9-04AFA980973E}" type="pres">
      <dgm:prSet presAssocID="{F37C9A77-6EE7-4414-840B-5BF46FEF5C2F}" presName="parentText" presStyleLbl="node1" presStyleIdx="11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6D36E33E-C27A-481B-858C-5009F7FEA7B2}" type="pres">
      <dgm:prSet presAssocID="{D672BF55-96D6-46E2-A9C0-1C3B649B44D0}" presName="spacer" presStyleCnt="0"/>
      <dgm:spPr/>
    </dgm:pt>
    <dgm:pt modelId="{9B1284B4-9F6F-402D-86E9-ADFE3832AB05}" type="pres">
      <dgm:prSet presAssocID="{515912B4-B342-4792-9325-69A0B8BBB6DF}" presName="parentText" presStyleLbl="node1" presStyleIdx="12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45F904E6-DC58-47D5-A749-CC873D403EFD}" type="pres">
      <dgm:prSet presAssocID="{9C73897A-77C1-4FF2-A7B9-D7229F8C2189}" presName="spacer" presStyleCnt="0"/>
      <dgm:spPr/>
    </dgm:pt>
    <dgm:pt modelId="{FA66152E-6572-4ED0-81EF-630FA2811581}" type="pres">
      <dgm:prSet presAssocID="{0401DFFF-E033-4AF1-B6DE-627C2EEE857E}" presName="parentText" presStyleLbl="node1" presStyleIdx="13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071CF6FA-4645-4EC5-8343-633E22847DA2}" type="pres">
      <dgm:prSet presAssocID="{8E7DB84F-FD7A-4D44-BF76-A779FCEB48B3}" presName="spacer" presStyleCnt="0"/>
      <dgm:spPr/>
    </dgm:pt>
    <dgm:pt modelId="{04A8BD66-2E5D-4503-8D25-4553DFA3FB8F}" type="pres">
      <dgm:prSet presAssocID="{168B6DE4-ADF1-4847-BEF5-1FF3EB8DA72E}" presName="parentText" presStyleLbl="node1" presStyleIdx="14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6D076817-1390-4373-9B11-CFFDAFFD769D}" type="pres">
      <dgm:prSet presAssocID="{A2E6D4D8-37FE-4691-8D0A-1ABEB1621A85}" presName="spacer" presStyleCnt="0"/>
      <dgm:spPr/>
    </dgm:pt>
    <dgm:pt modelId="{03B3C6A4-9A91-4066-9DF9-2C56E8F91886}" type="pres">
      <dgm:prSet presAssocID="{1B27D0AC-B159-4A31-BA4D-3F3143E8B750}" presName="parentText" presStyleLbl="node1" presStyleIdx="15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3D74D7C5-EE1F-4D79-8FFC-23DCCF2E7706}" type="pres">
      <dgm:prSet presAssocID="{01A47422-D796-4BF0-996E-953A115FBC24}" presName="spacer" presStyleCnt="0"/>
      <dgm:spPr/>
    </dgm:pt>
    <dgm:pt modelId="{AE6EF3E0-3DF4-44DA-9F74-7CB1989C48B8}" type="pres">
      <dgm:prSet presAssocID="{9DD51416-8820-4E80-A4D0-4704DBD70283}" presName="parentText" presStyleLbl="node1" presStyleIdx="16" presStyleCnt="17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</dgm:ptLst>
  <dgm:cxnLst>
    <dgm:cxn modelId="{B35A29AD-0DEF-4C64-B3C2-2B1721DB6C98}" type="presOf" srcId="{25DB7AD7-CD5C-4E97-92DA-863F6F7D07F6}" destId="{0AE9DFE1-AECD-43BF-9504-FCD6B52D2750}" srcOrd="0" destOrd="0" presId="urn:microsoft.com/office/officeart/2005/8/layout/vList2"/>
    <dgm:cxn modelId="{86A9E854-62B1-45D8-ABC3-595A24E54137}" type="presOf" srcId="{515912B4-B342-4792-9325-69A0B8BBB6DF}" destId="{9B1284B4-9F6F-402D-86E9-ADFE3832AB05}" srcOrd="0" destOrd="0" presId="urn:microsoft.com/office/officeart/2005/8/layout/vList2"/>
    <dgm:cxn modelId="{04978CEB-6E03-4328-8564-345BAC828908}" srcId="{5315F914-8AFD-4421-BFBD-D4FF8C29BB8B}" destId="{A8B22694-D983-45B5-A029-796787F6CB7E}" srcOrd="1" destOrd="0" parTransId="{973992E3-C74E-44CC-B3AA-250CFF632150}" sibTransId="{A9E45F05-B501-4647-B6FC-F8D5583689EF}"/>
    <dgm:cxn modelId="{64E380A1-62BE-4DBD-BA63-F817507E3A44}" type="presOf" srcId="{F37C9A77-6EE7-4414-840B-5BF46FEF5C2F}" destId="{BCAA0CDE-B262-4E87-95F9-04AFA980973E}" srcOrd="0" destOrd="0" presId="urn:microsoft.com/office/officeart/2005/8/layout/vList2"/>
    <dgm:cxn modelId="{DA905946-2F69-48F6-A4A7-785462F01CD7}" type="presOf" srcId="{93511375-A6C5-4E5E-9C23-98ED304A5A67}" destId="{A6A6EB3B-47B1-43C6-ABA0-5CD6658C4F5E}" srcOrd="0" destOrd="0" presId="urn:microsoft.com/office/officeart/2005/8/layout/vList2"/>
    <dgm:cxn modelId="{A466EDEB-0B49-4766-89A8-2429583E58A3}" type="presOf" srcId="{1B27D0AC-B159-4A31-BA4D-3F3143E8B750}" destId="{03B3C6A4-9A91-4066-9DF9-2C56E8F91886}" srcOrd="0" destOrd="0" presId="urn:microsoft.com/office/officeart/2005/8/layout/vList2"/>
    <dgm:cxn modelId="{8D2E2BD9-4C9E-4FA7-B6B7-06B33FC74CD4}" srcId="{5315F914-8AFD-4421-BFBD-D4FF8C29BB8B}" destId="{93511375-A6C5-4E5E-9C23-98ED304A5A67}" srcOrd="5" destOrd="0" parTransId="{283AAA85-640B-4457-8F7C-62BCA458DEE1}" sibTransId="{52B30DE4-52EF-42FD-94BA-21CAB60DF682}"/>
    <dgm:cxn modelId="{7650A5DE-986C-46DB-B5E1-10D09A0967F9}" srcId="{5315F914-8AFD-4421-BFBD-D4FF8C29BB8B}" destId="{1B27D0AC-B159-4A31-BA4D-3F3143E8B750}" srcOrd="15" destOrd="0" parTransId="{02BBA3A3-B697-498C-8E44-1DAF742C937F}" sibTransId="{01A47422-D796-4BF0-996E-953A115FBC24}"/>
    <dgm:cxn modelId="{14779F54-B031-4045-AFF4-DF07F1EF8438}" srcId="{5315F914-8AFD-4421-BFBD-D4FF8C29BB8B}" destId="{6FAB27EE-F6D0-4F9D-BCF3-93AA030F6C25}" srcOrd="9" destOrd="0" parTransId="{2239A828-297F-4BDD-B6D8-D9B52EBFAC4A}" sibTransId="{2FC8AA4D-B922-481A-AE29-F49645A97D51}"/>
    <dgm:cxn modelId="{609FC870-2D23-45A9-9B0A-98788709EFBE}" type="presOf" srcId="{184342A9-2116-4F1C-BB1C-D3EA8E78EDF1}" destId="{227E6B1F-0F55-45C1-AC4D-0529950C8232}" srcOrd="0" destOrd="0" presId="urn:microsoft.com/office/officeart/2005/8/layout/vList2"/>
    <dgm:cxn modelId="{8D839654-D4C8-4D0F-A69A-FBD263F08819}" srcId="{5315F914-8AFD-4421-BFBD-D4FF8C29BB8B}" destId="{6AA7D6ED-4806-470E-8A3F-D1893FADF399}" srcOrd="2" destOrd="0" parTransId="{D8C623F9-19B4-4B71-BC36-39C2C7B156A6}" sibTransId="{8DCDBDE1-0336-44EC-A37F-5BC641AE027A}"/>
    <dgm:cxn modelId="{16335C95-6994-4E6F-B157-0BC8A00295FC}" srcId="{5315F914-8AFD-4421-BFBD-D4FF8C29BB8B}" destId="{184342A9-2116-4F1C-BB1C-D3EA8E78EDF1}" srcOrd="8" destOrd="0" parTransId="{945B7B62-6AEC-484B-BC31-8B107B48AAAB}" sibTransId="{14914020-15A2-4E3C-96C8-5C5705C1B8ED}"/>
    <dgm:cxn modelId="{5A0A31F4-4CD3-45D7-8ABB-57AD9415410E}" srcId="{5315F914-8AFD-4421-BFBD-D4FF8C29BB8B}" destId="{25DB7AD7-CD5C-4E97-92DA-863F6F7D07F6}" srcOrd="10" destOrd="0" parTransId="{C3CAA341-A47E-4F29-8C9D-8446976783CB}" sibTransId="{B08290C8-321C-4252-B807-DB59CC6ED187}"/>
    <dgm:cxn modelId="{B4421D63-D56F-4A65-AD87-1CE8C9D1E88D}" srcId="{5315F914-8AFD-4421-BFBD-D4FF8C29BB8B}" destId="{02A1825F-9833-4A08-B02F-C2D66EB12715}" srcOrd="6" destOrd="0" parTransId="{5E3B2B3C-38AD-4779-9D64-A9F77599B336}" sibTransId="{A911AE73-684F-4778-94FE-E862C62022E9}"/>
    <dgm:cxn modelId="{1ACCD065-927D-4F34-98BD-9D954DC95EA3}" type="presOf" srcId="{6AA7D6ED-4806-470E-8A3F-D1893FADF399}" destId="{3CA50F8D-C7F0-42C2-8666-BE2BE5CDFAF3}" srcOrd="0" destOrd="0" presId="urn:microsoft.com/office/officeart/2005/8/layout/vList2"/>
    <dgm:cxn modelId="{278024DC-B965-47D6-B9D7-F4BA35C3078B}" type="presOf" srcId="{6FAB27EE-F6D0-4F9D-BCF3-93AA030F6C25}" destId="{E5AB7407-2F62-48CB-974F-004F28213771}" srcOrd="0" destOrd="0" presId="urn:microsoft.com/office/officeart/2005/8/layout/vList2"/>
    <dgm:cxn modelId="{86BF75AE-B878-4E85-859E-F74376A1FE14}" srcId="{5315F914-8AFD-4421-BFBD-D4FF8C29BB8B}" destId="{E18BC1F3-8EAF-44EB-B8A7-5B5A04342681}" srcOrd="4" destOrd="0" parTransId="{CF86ADFF-CC3C-4E07-A012-DC521B3DED0D}" sibTransId="{17C13C9A-1D8A-42F9-B957-DE360F2825BF}"/>
    <dgm:cxn modelId="{76053E16-4B4F-417B-90B0-CCC2A4B6DFA6}" srcId="{5315F914-8AFD-4421-BFBD-D4FF8C29BB8B}" destId="{375C8D42-21EA-49BB-B3CD-742CB688C832}" srcOrd="7" destOrd="0" parTransId="{42E4B20F-0274-4DD4-8E08-E0592DBF613A}" sibTransId="{D292C8D3-3284-4CEA-A015-C196A32A597C}"/>
    <dgm:cxn modelId="{E874C673-1DD6-4CC2-A011-62BBCD6E281B}" type="presOf" srcId="{0401DFFF-E033-4AF1-B6DE-627C2EEE857E}" destId="{FA66152E-6572-4ED0-81EF-630FA2811581}" srcOrd="0" destOrd="0" presId="urn:microsoft.com/office/officeart/2005/8/layout/vList2"/>
    <dgm:cxn modelId="{D85006A9-29EC-470B-9248-ACF00240B53A}" type="presOf" srcId="{5315F914-8AFD-4421-BFBD-D4FF8C29BB8B}" destId="{64C4E9DA-7B92-4AE8-81E2-D2DE43EC95AD}" srcOrd="0" destOrd="0" presId="urn:microsoft.com/office/officeart/2005/8/layout/vList2"/>
    <dgm:cxn modelId="{FC3CA7F8-DAEE-4965-AC67-6C9065D0B778}" type="presOf" srcId="{375C8D42-21EA-49BB-B3CD-742CB688C832}" destId="{5BE3F94B-BFC3-402B-8270-DE754C419ACD}" srcOrd="0" destOrd="0" presId="urn:microsoft.com/office/officeart/2005/8/layout/vList2"/>
    <dgm:cxn modelId="{823D572C-D954-4F0F-8574-D805087E9D5E}" type="presOf" srcId="{E18BC1F3-8EAF-44EB-B8A7-5B5A04342681}" destId="{49D01B31-1E11-44C7-A98F-B10655D928D6}" srcOrd="0" destOrd="0" presId="urn:microsoft.com/office/officeart/2005/8/layout/vList2"/>
    <dgm:cxn modelId="{89584535-0676-4A23-92BE-F58F470583B6}" type="presOf" srcId="{9DD51416-8820-4E80-A4D0-4704DBD70283}" destId="{AE6EF3E0-3DF4-44DA-9F74-7CB1989C48B8}" srcOrd="0" destOrd="0" presId="urn:microsoft.com/office/officeart/2005/8/layout/vList2"/>
    <dgm:cxn modelId="{11293F08-3C0E-41FA-9BB0-6963BE8B01BE}" type="presOf" srcId="{B8B06A0C-73C2-4D6D-861E-CCCC22C43CD9}" destId="{62CCC198-7426-46C9-8078-2AC2C06BBC64}" srcOrd="0" destOrd="0" presId="urn:microsoft.com/office/officeart/2005/8/layout/vList2"/>
    <dgm:cxn modelId="{326C63C4-2F42-435E-A4A0-3FA381F38AD0}" srcId="{5315F914-8AFD-4421-BFBD-D4FF8C29BB8B}" destId="{515912B4-B342-4792-9325-69A0B8BBB6DF}" srcOrd="12" destOrd="0" parTransId="{0095C860-B9F8-4AC3-8495-4C3079DD60D6}" sibTransId="{9C73897A-77C1-4FF2-A7B9-D7229F8C2189}"/>
    <dgm:cxn modelId="{8E8DF333-B7B6-4F51-99ED-DE02A55FF67F}" srcId="{5315F914-8AFD-4421-BFBD-D4FF8C29BB8B}" destId="{F37C9A77-6EE7-4414-840B-5BF46FEF5C2F}" srcOrd="11" destOrd="0" parTransId="{DFA5A392-EC94-42C9-AE8E-A1DD5BBB80DE}" sibTransId="{D672BF55-96D6-46E2-A9C0-1C3B649B44D0}"/>
    <dgm:cxn modelId="{F8120AE8-9DEA-4272-8360-132D59169108}" srcId="{5315F914-8AFD-4421-BFBD-D4FF8C29BB8B}" destId="{168B6DE4-ADF1-4847-BEF5-1FF3EB8DA72E}" srcOrd="14" destOrd="0" parTransId="{F3B46200-3394-43E1-8DDF-9067A82EF6A0}" sibTransId="{A2E6D4D8-37FE-4691-8D0A-1ABEB1621A85}"/>
    <dgm:cxn modelId="{DEEC80AE-2D89-44D9-9BC0-9B079C9D8A20}" type="presOf" srcId="{A8B22694-D983-45B5-A029-796787F6CB7E}" destId="{011B4ECD-5DD6-4FAE-9AD0-9618908A3E38}" srcOrd="0" destOrd="0" presId="urn:microsoft.com/office/officeart/2005/8/layout/vList2"/>
    <dgm:cxn modelId="{62B504DA-A2E9-47D0-838F-6ED18FCA1CA0}" srcId="{5315F914-8AFD-4421-BFBD-D4FF8C29BB8B}" destId="{0401DFFF-E033-4AF1-B6DE-627C2EEE857E}" srcOrd="13" destOrd="0" parTransId="{3F898054-4909-452E-B719-2CEA30E74769}" sibTransId="{8E7DB84F-FD7A-4D44-BF76-A779FCEB48B3}"/>
    <dgm:cxn modelId="{72BC4ED7-56BF-4BD3-9B23-AB8ACBBCF2F9}" srcId="{5315F914-8AFD-4421-BFBD-D4FF8C29BB8B}" destId="{9DD51416-8820-4E80-A4D0-4704DBD70283}" srcOrd="16" destOrd="0" parTransId="{DCE55318-56BD-4D4E-8B8C-64E6F061D1B0}" sibTransId="{6FBC341E-4DA2-4FF5-9C27-A2696CA48C63}"/>
    <dgm:cxn modelId="{F20B7221-1A8B-4576-8D41-D5280E9F3843}" srcId="{5315F914-8AFD-4421-BFBD-D4FF8C29BB8B}" destId="{A5919789-A81D-46E3-9DFF-A1AFED1827F7}" srcOrd="3" destOrd="0" parTransId="{8387EC5F-4179-484C-A5FC-70672DD4D996}" sibTransId="{F5D6DA25-F0FD-4435-B359-808FC552BD4C}"/>
    <dgm:cxn modelId="{0087E2AD-902F-464D-9694-30AEB3CA3E73}" type="presOf" srcId="{02A1825F-9833-4A08-B02F-C2D66EB12715}" destId="{E7A41E56-65AC-4A02-AE7E-F471904C7F64}" srcOrd="0" destOrd="0" presId="urn:microsoft.com/office/officeart/2005/8/layout/vList2"/>
    <dgm:cxn modelId="{83D8119A-CC93-4580-9014-FF92B1093F45}" srcId="{5315F914-8AFD-4421-BFBD-D4FF8C29BB8B}" destId="{B8B06A0C-73C2-4D6D-861E-CCCC22C43CD9}" srcOrd="0" destOrd="0" parTransId="{92D67868-84BC-43C8-82B6-0C08FFB786DE}" sibTransId="{BFEA9ABF-9F88-41C6-9E7A-63A57CECE7B1}"/>
    <dgm:cxn modelId="{2633F669-7C62-441B-85CF-81446F3D0926}" type="presOf" srcId="{A5919789-A81D-46E3-9DFF-A1AFED1827F7}" destId="{58F0DA1F-3FEF-4175-BAFC-ADF3B5EC07D3}" srcOrd="0" destOrd="0" presId="urn:microsoft.com/office/officeart/2005/8/layout/vList2"/>
    <dgm:cxn modelId="{514D6AAF-4641-4406-A1E3-2CFE949092B0}" type="presOf" srcId="{168B6DE4-ADF1-4847-BEF5-1FF3EB8DA72E}" destId="{04A8BD66-2E5D-4503-8D25-4553DFA3FB8F}" srcOrd="0" destOrd="0" presId="urn:microsoft.com/office/officeart/2005/8/layout/vList2"/>
    <dgm:cxn modelId="{AFA27F6C-BD05-4362-A01C-7F41FB3DA847}" type="presParOf" srcId="{64C4E9DA-7B92-4AE8-81E2-D2DE43EC95AD}" destId="{62CCC198-7426-46C9-8078-2AC2C06BBC64}" srcOrd="0" destOrd="0" presId="urn:microsoft.com/office/officeart/2005/8/layout/vList2"/>
    <dgm:cxn modelId="{800CFEEA-91B7-48E0-BE60-1524C8C57C12}" type="presParOf" srcId="{64C4E9DA-7B92-4AE8-81E2-D2DE43EC95AD}" destId="{BF2359B3-2503-4DDD-B01C-5D1DBE8D96D8}" srcOrd="1" destOrd="0" presId="urn:microsoft.com/office/officeart/2005/8/layout/vList2"/>
    <dgm:cxn modelId="{CE92E87E-B15A-4721-88A3-1F8669FA9696}" type="presParOf" srcId="{64C4E9DA-7B92-4AE8-81E2-D2DE43EC95AD}" destId="{011B4ECD-5DD6-4FAE-9AD0-9618908A3E38}" srcOrd="2" destOrd="0" presId="urn:microsoft.com/office/officeart/2005/8/layout/vList2"/>
    <dgm:cxn modelId="{7F862A15-A740-4C9B-AD0F-8B8FD5F36B96}" type="presParOf" srcId="{64C4E9DA-7B92-4AE8-81E2-D2DE43EC95AD}" destId="{BE50279C-D5D9-4DA9-9A92-C0559863A475}" srcOrd="3" destOrd="0" presId="urn:microsoft.com/office/officeart/2005/8/layout/vList2"/>
    <dgm:cxn modelId="{95F9C34D-32B2-4AA5-B195-E97B5013F67A}" type="presParOf" srcId="{64C4E9DA-7B92-4AE8-81E2-D2DE43EC95AD}" destId="{3CA50F8D-C7F0-42C2-8666-BE2BE5CDFAF3}" srcOrd="4" destOrd="0" presId="urn:microsoft.com/office/officeart/2005/8/layout/vList2"/>
    <dgm:cxn modelId="{0E371FEB-92A0-4982-A5DB-029FBCA8A116}" type="presParOf" srcId="{64C4E9DA-7B92-4AE8-81E2-D2DE43EC95AD}" destId="{67853A85-97C5-48F1-BDE7-9E0A0E98A93C}" srcOrd="5" destOrd="0" presId="urn:microsoft.com/office/officeart/2005/8/layout/vList2"/>
    <dgm:cxn modelId="{627DCCA3-D51C-4D2C-A15F-6FDE6BA5D07D}" type="presParOf" srcId="{64C4E9DA-7B92-4AE8-81E2-D2DE43EC95AD}" destId="{58F0DA1F-3FEF-4175-BAFC-ADF3B5EC07D3}" srcOrd="6" destOrd="0" presId="urn:microsoft.com/office/officeart/2005/8/layout/vList2"/>
    <dgm:cxn modelId="{1ACFD4CD-5790-4077-B649-29E22FD92BAD}" type="presParOf" srcId="{64C4E9DA-7B92-4AE8-81E2-D2DE43EC95AD}" destId="{A50D5107-FFF3-4535-B262-3BC9E2AA7DE5}" srcOrd="7" destOrd="0" presId="urn:microsoft.com/office/officeart/2005/8/layout/vList2"/>
    <dgm:cxn modelId="{533222CD-55F0-4D5D-8892-44E21302CAD8}" type="presParOf" srcId="{64C4E9DA-7B92-4AE8-81E2-D2DE43EC95AD}" destId="{49D01B31-1E11-44C7-A98F-B10655D928D6}" srcOrd="8" destOrd="0" presId="urn:microsoft.com/office/officeart/2005/8/layout/vList2"/>
    <dgm:cxn modelId="{DA5683E5-B822-4291-9974-707A133E040A}" type="presParOf" srcId="{64C4E9DA-7B92-4AE8-81E2-D2DE43EC95AD}" destId="{BE6FDB9C-E606-41E8-91C9-A6977FD2E5FE}" srcOrd="9" destOrd="0" presId="urn:microsoft.com/office/officeart/2005/8/layout/vList2"/>
    <dgm:cxn modelId="{520F4F2B-EC8E-46AE-A7D0-C9E931911C22}" type="presParOf" srcId="{64C4E9DA-7B92-4AE8-81E2-D2DE43EC95AD}" destId="{A6A6EB3B-47B1-43C6-ABA0-5CD6658C4F5E}" srcOrd="10" destOrd="0" presId="urn:microsoft.com/office/officeart/2005/8/layout/vList2"/>
    <dgm:cxn modelId="{3CAE6104-60C5-4694-BECF-596817B769A2}" type="presParOf" srcId="{64C4E9DA-7B92-4AE8-81E2-D2DE43EC95AD}" destId="{D3321598-3D8D-4AE4-9965-A0CDD99D117A}" srcOrd="11" destOrd="0" presId="urn:microsoft.com/office/officeart/2005/8/layout/vList2"/>
    <dgm:cxn modelId="{B6ABA66E-E63F-46D4-90BF-5A710BB93960}" type="presParOf" srcId="{64C4E9DA-7B92-4AE8-81E2-D2DE43EC95AD}" destId="{E7A41E56-65AC-4A02-AE7E-F471904C7F64}" srcOrd="12" destOrd="0" presId="urn:microsoft.com/office/officeart/2005/8/layout/vList2"/>
    <dgm:cxn modelId="{D2750B76-6405-4C1C-A677-4D2D8C1CFB0A}" type="presParOf" srcId="{64C4E9DA-7B92-4AE8-81E2-D2DE43EC95AD}" destId="{CF3BC814-E547-457C-A2F5-95A3DA59B1A6}" srcOrd="13" destOrd="0" presId="urn:microsoft.com/office/officeart/2005/8/layout/vList2"/>
    <dgm:cxn modelId="{A6E0E1AA-068B-4823-890B-CEE3E4102FD6}" type="presParOf" srcId="{64C4E9DA-7B92-4AE8-81E2-D2DE43EC95AD}" destId="{5BE3F94B-BFC3-402B-8270-DE754C419ACD}" srcOrd="14" destOrd="0" presId="urn:microsoft.com/office/officeart/2005/8/layout/vList2"/>
    <dgm:cxn modelId="{BEA86196-9B4B-4460-8D64-CDB6CFF5FE90}" type="presParOf" srcId="{64C4E9DA-7B92-4AE8-81E2-D2DE43EC95AD}" destId="{D7180538-E659-44EE-8484-0B23BAE86A16}" srcOrd="15" destOrd="0" presId="urn:microsoft.com/office/officeart/2005/8/layout/vList2"/>
    <dgm:cxn modelId="{79B781A7-2B1A-4BC0-B967-3F434D6F9A6D}" type="presParOf" srcId="{64C4E9DA-7B92-4AE8-81E2-D2DE43EC95AD}" destId="{227E6B1F-0F55-45C1-AC4D-0529950C8232}" srcOrd="16" destOrd="0" presId="urn:microsoft.com/office/officeart/2005/8/layout/vList2"/>
    <dgm:cxn modelId="{3C8B82D4-6544-4611-B3EF-B8E238963298}" type="presParOf" srcId="{64C4E9DA-7B92-4AE8-81E2-D2DE43EC95AD}" destId="{B6394FD4-671C-4022-846C-E32AB9BA9C99}" srcOrd="17" destOrd="0" presId="urn:microsoft.com/office/officeart/2005/8/layout/vList2"/>
    <dgm:cxn modelId="{CD7D5314-7FDC-488D-8E5D-11E9A8D4092D}" type="presParOf" srcId="{64C4E9DA-7B92-4AE8-81E2-D2DE43EC95AD}" destId="{E5AB7407-2F62-48CB-974F-004F28213771}" srcOrd="18" destOrd="0" presId="urn:microsoft.com/office/officeart/2005/8/layout/vList2"/>
    <dgm:cxn modelId="{CDDE75E9-A256-40B5-9AA0-2E0026E53658}" type="presParOf" srcId="{64C4E9DA-7B92-4AE8-81E2-D2DE43EC95AD}" destId="{9E50D1DF-DA8C-4CC4-945C-1751645A027F}" srcOrd="19" destOrd="0" presId="urn:microsoft.com/office/officeart/2005/8/layout/vList2"/>
    <dgm:cxn modelId="{319CDFFC-EFA8-47BF-8997-B318646CC1C1}" type="presParOf" srcId="{64C4E9DA-7B92-4AE8-81E2-D2DE43EC95AD}" destId="{0AE9DFE1-AECD-43BF-9504-FCD6B52D2750}" srcOrd="20" destOrd="0" presId="urn:microsoft.com/office/officeart/2005/8/layout/vList2"/>
    <dgm:cxn modelId="{AD48F37D-F873-401A-979F-646282C80376}" type="presParOf" srcId="{64C4E9DA-7B92-4AE8-81E2-D2DE43EC95AD}" destId="{B94EF7C1-3C55-492E-BCA7-E28F451DDDB9}" srcOrd="21" destOrd="0" presId="urn:microsoft.com/office/officeart/2005/8/layout/vList2"/>
    <dgm:cxn modelId="{800AE5A7-4170-44D8-93E9-563CD28486F7}" type="presParOf" srcId="{64C4E9DA-7B92-4AE8-81E2-D2DE43EC95AD}" destId="{BCAA0CDE-B262-4E87-95F9-04AFA980973E}" srcOrd="22" destOrd="0" presId="urn:microsoft.com/office/officeart/2005/8/layout/vList2"/>
    <dgm:cxn modelId="{DB2336AD-8EE6-40C9-B061-B130E7931890}" type="presParOf" srcId="{64C4E9DA-7B92-4AE8-81E2-D2DE43EC95AD}" destId="{6D36E33E-C27A-481B-858C-5009F7FEA7B2}" srcOrd="23" destOrd="0" presId="urn:microsoft.com/office/officeart/2005/8/layout/vList2"/>
    <dgm:cxn modelId="{ED5EC194-EA71-439D-8488-3757B165EDA0}" type="presParOf" srcId="{64C4E9DA-7B92-4AE8-81E2-D2DE43EC95AD}" destId="{9B1284B4-9F6F-402D-86E9-ADFE3832AB05}" srcOrd="24" destOrd="0" presId="urn:microsoft.com/office/officeart/2005/8/layout/vList2"/>
    <dgm:cxn modelId="{4667DF2B-DB53-45BF-A043-D5698FDFEC97}" type="presParOf" srcId="{64C4E9DA-7B92-4AE8-81E2-D2DE43EC95AD}" destId="{45F904E6-DC58-47D5-A749-CC873D403EFD}" srcOrd="25" destOrd="0" presId="urn:microsoft.com/office/officeart/2005/8/layout/vList2"/>
    <dgm:cxn modelId="{FBB9CF6A-03B2-447B-A94B-42F431468055}" type="presParOf" srcId="{64C4E9DA-7B92-4AE8-81E2-D2DE43EC95AD}" destId="{FA66152E-6572-4ED0-81EF-630FA2811581}" srcOrd="26" destOrd="0" presId="urn:microsoft.com/office/officeart/2005/8/layout/vList2"/>
    <dgm:cxn modelId="{FB12C03D-1FC5-4239-BDAC-13644CB2872F}" type="presParOf" srcId="{64C4E9DA-7B92-4AE8-81E2-D2DE43EC95AD}" destId="{071CF6FA-4645-4EC5-8343-633E22847DA2}" srcOrd="27" destOrd="0" presId="urn:microsoft.com/office/officeart/2005/8/layout/vList2"/>
    <dgm:cxn modelId="{80CD2BEC-4ECA-4C06-B195-3CC7FAC13EDD}" type="presParOf" srcId="{64C4E9DA-7B92-4AE8-81E2-D2DE43EC95AD}" destId="{04A8BD66-2E5D-4503-8D25-4553DFA3FB8F}" srcOrd="28" destOrd="0" presId="urn:microsoft.com/office/officeart/2005/8/layout/vList2"/>
    <dgm:cxn modelId="{6B3AD841-4815-4B62-8B83-A2A86D6FDE89}" type="presParOf" srcId="{64C4E9DA-7B92-4AE8-81E2-D2DE43EC95AD}" destId="{6D076817-1390-4373-9B11-CFFDAFFD769D}" srcOrd="29" destOrd="0" presId="urn:microsoft.com/office/officeart/2005/8/layout/vList2"/>
    <dgm:cxn modelId="{1261AFB9-0B88-4BCA-ABC7-39CA52B56887}" type="presParOf" srcId="{64C4E9DA-7B92-4AE8-81E2-D2DE43EC95AD}" destId="{03B3C6A4-9A91-4066-9DF9-2C56E8F91886}" srcOrd="30" destOrd="0" presId="urn:microsoft.com/office/officeart/2005/8/layout/vList2"/>
    <dgm:cxn modelId="{CDB04EB5-D985-4A69-B287-4B0500895B67}" type="presParOf" srcId="{64C4E9DA-7B92-4AE8-81E2-D2DE43EC95AD}" destId="{3D74D7C5-EE1F-4D79-8FFC-23DCCF2E7706}" srcOrd="31" destOrd="0" presId="urn:microsoft.com/office/officeart/2005/8/layout/vList2"/>
    <dgm:cxn modelId="{5D76C84B-E74A-4419-BD93-02572235B5C3}" type="presParOf" srcId="{64C4E9DA-7B92-4AE8-81E2-D2DE43EC95AD}" destId="{AE6EF3E0-3DF4-44DA-9F74-7CB1989C48B8}" srcOrd="32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315F914-8AFD-4421-BFBD-D4FF8C29BB8B}" type="doc">
      <dgm:prSet loTypeId="urn:microsoft.com/office/officeart/2005/8/layout/vList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da-DK"/>
        </a:p>
      </dgm:t>
    </dgm:pt>
    <dgm:pt modelId="{EF1E7CD8-8F26-4BCC-8E9D-666AD390CAF1}">
      <dgm:prSet/>
      <dgm:spPr/>
      <dgm:t>
        <a:bodyPr/>
        <a:lstStyle/>
        <a:p>
          <a:r>
            <a:rPr lang="da-DK">
              <a:latin typeface="Georgia" panose="02040502050405020303" pitchFamily="18" charset="0"/>
            </a:rPr>
            <a:t>► Orlov/tjenestefri uden løn</a:t>
          </a:r>
        </a:p>
      </dgm:t>
    </dgm:pt>
    <dgm:pt modelId="{7B913903-9E19-45AF-A846-0272DDBA16A7}" type="parTrans" cxnId="{29139BCA-101C-4CC8-A3AE-590BDFA244F1}">
      <dgm:prSet/>
      <dgm:spPr/>
      <dgm:t>
        <a:bodyPr/>
        <a:lstStyle/>
        <a:p>
          <a:endParaRPr lang="da-DK"/>
        </a:p>
      </dgm:t>
    </dgm:pt>
    <dgm:pt modelId="{4F90B608-A4F7-4AFC-8015-A4ACE23A7090}" type="sibTrans" cxnId="{29139BCA-101C-4CC8-A3AE-590BDFA244F1}">
      <dgm:prSet/>
      <dgm:spPr/>
      <dgm:t>
        <a:bodyPr/>
        <a:lstStyle/>
        <a:p>
          <a:endParaRPr lang="da-DK"/>
        </a:p>
      </dgm:t>
    </dgm:pt>
    <dgm:pt modelId="{3A7651E3-0E26-4336-939B-D170A3172800}">
      <dgm:prSet/>
      <dgm:spPr/>
      <dgm:t>
        <a:bodyPr/>
        <a:lstStyle/>
        <a:p>
          <a:r>
            <a:rPr lang="da-DK">
              <a:latin typeface="Georgia" panose="02040502050405020303" pitchFamily="18" charset="0"/>
            </a:rPr>
            <a:t>► Orlov/tjenestefri med løn</a:t>
          </a:r>
        </a:p>
      </dgm:t>
    </dgm:pt>
    <dgm:pt modelId="{A588796E-D8AB-4D37-AD0D-8D5A797BFE4C}" type="parTrans" cxnId="{1629C826-FD13-4EC1-AC1D-8ED4E6E146AC}">
      <dgm:prSet/>
      <dgm:spPr/>
      <dgm:t>
        <a:bodyPr/>
        <a:lstStyle/>
        <a:p>
          <a:endParaRPr lang="da-DK"/>
        </a:p>
      </dgm:t>
    </dgm:pt>
    <dgm:pt modelId="{75C8DF3E-5F2E-4992-B770-C482F6911D97}" type="sibTrans" cxnId="{1629C826-FD13-4EC1-AC1D-8ED4E6E146AC}">
      <dgm:prSet/>
      <dgm:spPr/>
      <dgm:t>
        <a:bodyPr/>
        <a:lstStyle/>
        <a:p>
          <a:endParaRPr lang="da-DK"/>
        </a:p>
      </dgm:t>
    </dgm:pt>
    <dgm:pt modelId="{98F0D111-41C8-45CA-87A7-DFA3D838BA40}">
      <dgm:prSet/>
      <dgm:spPr/>
      <dgm:t>
        <a:bodyPr/>
        <a:lstStyle/>
        <a:p>
          <a:r>
            <a:rPr lang="da-DK">
              <a:latin typeface="Georgia" panose="02040502050405020303" pitchFamily="18" charset="0"/>
            </a:rPr>
            <a:t>► Pasning af alvorligt sygt barn</a:t>
          </a:r>
        </a:p>
      </dgm:t>
    </dgm:pt>
    <dgm:pt modelId="{5104890B-EF81-4386-9586-7F56145CCD90}" type="parTrans" cxnId="{F8868E24-0021-4C3B-A730-E505A421B751}">
      <dgm:prSet/>
      <dgm:spPr/>
      <dgm:t>
        <a:bodyPr/>
        <a:lstStyle/>
        <a:p>
          <a:endParaRPr lang="da-DK"/>
        </a:p>
      </dgm:t>
    </dgm:pt>
    <dgm:pt modelId="{9B17BE12-88FA-4305-B4D3-B49ED5871FDD}" type="sibTrans" cxnId="{F8868E24-0021-4C3B-A730-E505A421B751}">
      <dgm:prSet/>
      <dgm:spPr/>
      <dgm:t>
        <a:bodyPr/>
        <a:lstStyle/>
        <a:p>
          <a:endParaRPr lang="da-DK"/>
        </a:p>
      </dgm:t>
    </dgm:pt>
    <dgm:pt modelId="{7F0A3781-1381-4167-8CCC-33FDAE101656}">
      <dgm:prSet/>
      <dgm:spPr/>
      <dgm:t>
        <a:bodyPr/>
        <a:lstStyle/>
        <a:p>
          <a:r>
            <a:rPr lang="da-DK">
              <a:latin typeface="Georgia" panose="02040502050405020303" pitchFamily="18" charset="0"/>
            </a:rPr>
            <a:t>► Pasning af børn med nedsat funktionsevne mv.</a:t>
          </a:r>
        </a:p>
      </dgm:t>
    </dgm:pt>
    <dgm:pt modelId="{842DF4E1-70B6-4F50-AE9A-A3EA40B17D5C}" type="parTrans" cxnId="{3BB801CE-1119-4A37-852F-69B47B2488C4}">
      <dgm:prSet/>
      <dgm:spPr/>
      <dgm:t>
        <a:bodyPr/>
        <a:lstStyle/>
        <a:p>
          <a:endParaRPr lang="da-DK"/>
        </a:p>
      </dgm:t>
    </dgm:pt>
    <dgm:pt modelId="{84240F7F-FADC-4048-9489-A5D14C4D6B02}" type="sibTrans" cxnId="{3BB801CE-1119-4A37-852F-69B47B2488C4}">
      <dgm:prSet/>
      <dgm:spPr/>
      <dgm:t>
        <a:bodyPr/>
        <a:lstStyle/>
        <a:p>
          <a:endParaRPr lang="da-DK"/>
        </a:p>
      </dgm:t>
    </dgm:pt>
    <dgm:pt modelId="{3D5CD945-0CEA-4EAE-A347-F6F3406FAA29}">
      <dgm:prSet/>
      <dgm:spPr/>
      <dgm:t>
        <a:bodyPr/>
        <a:lstStyle/>
        <a:p>
          <a:r>
            <a:rPr lang="da-DK">
              <a:latin typeface="Georgia" panose="02040502050405020303" pitchFamily="18" charset="0"/>
            </a:rPr>
            <a:t>► Børns hospitalsindlæggelse</a:t>
          </a:r>
        </a:p>
      </dgm:t>
    </dgm:pt>
    <dgm:pt modelId="{1DDC65D8-1891-466F-8ADF-80FC79E9A652}" type="parTrans" cxnId="{18F32F87-3781-4F2D-B2BD-CF06B6E1AA64}">
      <dgm:prSet/>
      <dgm:spPr/>
      <dgm:t>
        <a:bodyPr/>
        <a:lstStyle/>
        <a:p>
          <a:endParaRPr lang="da-DK"/>
        </a:p>
      </dgm:t>
    </dgm:pt>
    <dgm:pt modelId="{B06FE220-CC54-465A-88B3-77DB765D0D15}" type="sibTrans" cxnId="{18F32F87-3781-4F2D-B2BD-CF06B6E1AA64}">
      <dgm:prSet/>
      <dgm:spPr/>
      <dgm:t>
        <a:bodyPr/>
        <a:lstStyle/>
        <a:p>
          <a:endParaRPr lang="da-DK"/>
        </a:p>
      </dgm:t>
    </dgm:pt>
    <dgm:pt modelId="{64C4E9DA-7B92-4AE8-81E2-D2DE43EC95AD}" type="pres">
      <dgm:prSet presAssocID="{5315F914-8AFD-4421-BFBD-D4FF8C29BB8B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da-DK"/>
        </a:p>
      </dgm:t>
    </dgm:pt>
    <dgm:pt modelId="{1501E94F-ABF8-4C86-841D-EAD1C649299F}" type="pres">
      <dgm:prSet presAssocID="{3A7651E3-0E26-4336-939B-D170A3172800}" presName="parentText" presStyleLbl="node1" presStyleIdx="0" presStyleCnt="5" custLinFactNeighborY="34450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7DB7F27A-A38F-4E28-9D5C-26910E4F8CB3}" type="pres">
      <dgm:prSet presAssocID="{75C8DF3E-5F2E-4992-B770-C482F6911D97}" presName="spacer" presStyleCnt="0"/>
      <dgm:spPr/>
    </dgm:pt>
    <dgm:pt modelId="{F4890727-57E7-4188-A3D2-5E1C32BB9E59}" type="pres">
      <dgm:prSet presAssocID="{EF1E7CD8-8F26-4BCC-8E9D-666AD390CAF1}" presName="parentText" presStyleLbl="node1" presStyleIdx="1" presStyleCnt="5" custLinFactNeighborY="14631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F849A6CD-195A-4C25-98EC-742BAF6ECFCD}" type="pres">
      <dgm:prSet presAssocID="{4F90B608-A4F7-4AFC-8015-A4ACE23A7090}" presName="spacer" presStyleCnt="0"/>
      <dgm:spPr/>
    </dgm:pt>
    <dgm:pt modelId="{DF9337D1-A79B-42CC-BAB8-A9DB555DCDF8}" type="pres">
      <dgm:prSet presAssocID="{98F0D111-41C8-45CA-87A7-DFA3D838BA40}" presName="parentText" presStyleLbl="node1" presStyleIdx="2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901D6A30-26A4-4512-AD94-2A88B9D2FC1F}" type="pres">
      <dgm:prSet presAssocID="{9B17BE12-88FA-4305-B4D3-B49ED5871FDD}" presName="spacer" presStyleCnt="0"/>
      <dgm:spPr/>
    </dgm:pt>
    <dgm:pt modelId="{F66847BE-09FB-4315-B65B-74756E533644}" type="pres">
      <dgm:prSet presAssocID="{7F0A3781-1381-4167-8CCC-33FDAE101656}" presName="parentText" presStyleLbl="node1" presStyleIdx="3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  <dgm:pt modelId="{322BE523-9391-4849-8984-C84CB841EFE6}" type="pres">
      <dgm:prSet presAssocID="{84240F7F-FADC-4048-9489-A5D14C4D6B02}" presName="spacer" presStyleCnt="0"/>
      <dgm:spPr/>
    </dgm:pt>
    <dgm:pt modelId="{202D61B2-020A-4FE1-ADF3-4E7287E7A60A}" type="pres">
      <dgm:prSet presAssocID="{3D5CD945-0CEA-4EAE-A347-F6F3406FAA29}" presName="parentText" presStyleLbl="node1" presStyleIdx="4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da-DK"/>
        </a:p>
      </dgm:t>
    </dgm:pt>
  </dgm:ptLst>
  <dgm:cxnLst>
    <dgm:cxn modelId="{D2FC3163-169F-45E9-B928-1F525289A655}" type="presOf" srcId="{5315F914-8AFD-4421-BFBD-D4FF8C29BB8B}" destId="{64C4E9DA-7B92-4AE8-81E2-D2DE43EC95AD}" srcOrd="0" destOrd="0" presId="urn:microsoft.com/office/officeart/2005/8/layout/vList2"/>
    <dgm:cxn modelId="{3BB801CE-1119-4A37-852F-69B47B2488C4}" srcId="{5315F914-8AFD-4421-BFBD-D4FF8C29BB8B}" destId="{7F0A3781-1381-4167-8CCC-33FDAE101656}" srcOrd="3" destOrd="0" parTransId="{842DF4E1-70B6-4F50-AE9A-A3EA40B17D5C}" sibTransId="{84240F7F-FADC-4048-9489-A5D14C4D6B02}"/>
    <dgm:cxn modelId="{5CB592E7-5614-4184-97F3-4E1C52712E32}" type="presOf" srcId="{7F0A3781-1381-4167-8CCC-33FDAE101656}" destId="{F66847BE-09FB-4315-B65B-74756E533644}" srcOrd="0" destOrd="0" presId="urn:microsoft.com/office/officeart/2005/8/layout/vList2"/>
    <dgm:cxn modelId="{F8868E24-0021-4C3B-A730-E505A421B751}" srcId="{5315F914-8AFD-4421-BFBD-D4FF8C29BB8B}" destId="{98F0D111-41C8-45CA-87A7-DFA3D838BA40}" srcOrd="2" destOrd="0" parTransId="{5104890B-EF81-4386-9586-7F56145CCD90}" sibTransId="{9B17BE12-88FA-4305-B4D3-B49ED5871FDD}"/>
    <dgm:cxn modelId="{6743BF2B-F1F4-44AF-B15A-8C659B89719E}" type="presOf" srcId="{EF1E7CD8-8F26-4BCC-8E9D-666AD390CAF1}" destId="{F4890727-57E7-4188-A3D2-5E1C32BB9E59}" srcOrd="0" destOrd="0" presId="urn:microsoft.com/office/officeart/2005/8/layout/vList2"/>
    <dgm:cxn modelId="{1629C826-FD13-4EC1-AC1D-8ED4E6E146AC}" srcId="{5315F914-8AFD-4421-BFBD-D4FF8C29BB8B}" destId="{3A7651E3-0E26-4336-939B-D170A3172800}" srcOrd="0" destOrd="0" parTransId="{A588796E-D8AB-4D37-AD0D-8D5A797BFE4C}" sibTransId="{75C8DF3E-5F2E-4992-B770-C482F6911D97}"/>
    <dgm:cxn modelId="{0E4BE3D3-6A84-42FB-8897-9994C627FC10}" type="presOf" srcId="{3A7651E3-0E26-4336-939B-D170A3172800}" destId="{1501E94F-ABF8-4C86-841D-EAD1C649299F}" srcOrd="0" destOrd="0" presId="urn:microsoft.com/office/officeart/2005/8/layout/vList2"/>
    <dgm:cxn modelId="{F51E050E-9674-4D06-9D4F-80C1F99008DB}" type="presOf" srcId="{3D5CD945-0CEA-4EAE-A347-F6F3406FAA29}" destId="{202D61B2-020A-4FE1-ADF3-4E7287E7A60A}" srcOrd="0" destOrd="0" presId="urn:microsoft.com/office/officeart/2005/8/layout/vList2"/>
    <dgm:cxn modelId="{18F32F87-3781-4F2D-B2BD-CF06B6E1AA64}" srcId="{5315F914-8AFD-4421-BFBD-D4FF8C29BB8B}" destId="{3D5CD945-0CEA-4EAE-A347-F6F3406FAA29}" srcOrd="4" destOrd="0" parTransId="{1DDC65D8-1891-466F-8ADF-80FC79E9A652}" sibTransId="{B06FE220-CC54-465A-88B3-77DB765D0D15}"/>
    <dgm:cxn modelId="{007518E4-1F25-47E3-9CBD-7A111B61F82E}" type="presOf" srcId="{98F0D111-41C8-45CA-87A7-DFA3D838BA40}" destId="{DF9337D1-A79B-42CC-BAB8-A9DB555DCDF8}" srcOrd="0" destOrd="0" presId="urn:microsoft.com/office/officeart/2005/8/layout/vList2"/>
    <dgm:cxn modelId="{29139BCA-101C-4CC8-A3AE-590BDFA244F1}" srcId="{5315F914-8AFD-4421-BFBD-D4FF8C29BB8B}" destId="{EF1E7CD8-8F26-4BCC-8E9D-666AD390CAF1}" srcOrd="1" destOrd="0" parTransId="{7B913903-9E19-45AF-A846-0272DDBA16A7}" sibTransId="{4F90B608-A4F7-4AFC-8015-A4ACE23A7090}"/>
    <dgm:cxn modelId="{98F061D7-B489-47EF-B2C1-A43147C58132}" type="presParOf" srcId="{64C4E9DA-7B92-4AE8-81E2-D2DE43EC95AD}" destId="{1501E94F-ABF8-4C86-841D-EAD1C649299F}" srcOrd="0" destOrd="0" presId="urn:microsoft.com/office/officeart/2005/8/layout/vList2"/>
    <dgm:cxn modelId="{2048B5A0-629D-4C24-977E-8CAE47CA9203}" type="presParOf" srcId="{64C4E9DA-7B92-4AE8-81E2-D2DE43EC95AD}" destId="{7DB7F27A-A38F-4E28-9D5C-26910E4F8CB3}" srcOrd="1" destOrd="0" presId="urn:microsoft.com/office/officeart/2005/8/layout/vList2"/>
    <dgm:cxn modelId="{5490DE51-FCAE-42C9-A393-54CC59D9B860}" type="presParOf" srcId="{64C4E9DA-7B92-4AE8-81E2-D2DE43EC95AD}" destId="{F4890727-57E7-4188-A3D2-5E1C32BB9E59}" srcOrd="2" destOrd="0" presId="urn:microsoft.com/office/officeart/2005/8/layout/vList2"/>
    <dgm:cxn modelId="{00A13F48-9DEB-41BA-8360-2ED5730B493A}" type="presParOf" srcId="{64C4E9DA-7B92-4AE8-81E2-D2DE43EC95AD}" destId="{F849A6CD-195A-4C25-98EC-742BAF6ECFCD}" srcOrd="3" destOrd="0" presId="urn:microsoft.com/office/officeart/2005/8/layout/vList2"/>
    <dgm:cxn modelId="{D9332A34-8948-483B-89FB-C8D68E0AE011}" type="presParOf" srcId="{64C4E9DA-7B92-4AE8-81E2-D2DE43EC95AD}" destId="{DF9337D1-A79B-42CC-BAB8-A9DB555DCDF8}" srcOrd="4" destOrd="0" presId="urn:microsoft.com/office/officeart/2005/8/layout/vList2"/>
    <dgm:cxn modelId="{2E985850-8F5E-4761-87BE-1D1AE03523C6}" type="presParOf" srcId="{64C4E9DA-7B92-4AE8-81E2-D2DE43EC95AD}" destId="{901D6A30-26A4-4512-AD94-2A88B9D2FC1F}" srcOrd="5" destOrd="0" presId="urn:microsoft.com/office/officeart/2005/8/layout/vList2"/>
    <dgm:cxn modelId="{1B30271B-242B-49EC-AAFA-B2FA643D454E}" type="presParOf" srcId="{64C4E9DA-7B92-4AE8-81E2-D2DE43EC95AD}" destId="{F66847BE-09FB-4315-B65B-74756E533644}" srcOrd="6" destOrd="0" presId="urn:microsoft.com/office/officeart/2005/8/layout/vList2"/>
    <dgm:cxn modelId="{7B5EEE24-3522-471B-86C6-B8C23E728168}" type="presParOf" srcId="{64C4E9DA-7B92-4AE8-81E2-D2DE43EC95AD}" destId="{322BE523-9391-4849-8984-C84CB841EFE6}" srcOrd="7" destOrd="0" presId="urn:microsoft.com/office/officeart/2005/8/layout/vList2"/>
    <dgm:cxn modelId="{6D0B9191-1EAE-4B3F-98EA-B4E91C9FB20B}" type="presParOf" srcId="{64C4E9DA-7B92-4AE8-81E2-D2DE43EC95AD}" destId="{202D61B2-020A-4FE1-ADF3-4E7287E7A60A}" srcOrd="8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2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6">
  <dgm:title val=""/>
  <dgm:desc val=""/>
  <dgm:catLst>
    <dgm:cat type="process" pri="22000"/>
    <dgm:cat type="list" pri="1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w" for="ch" forName="linNode" refType="w"/>
      <dgm:constr type="h" for="ch" forName="linNode" refType="h"/>
      <dgm:constr type="h" for="ch" forName="spacing" refType="h" refFor="ch" refForName="linNode" fact="0.1"/>
      <dgm:constr type="primFontSz" for="des" forName="parentShp" op="equ" val="65"/>
      <dgm:constr type="primFontSz" for="des" forName="childShp" op="equ" val="65"/>
    </dgm:constrLst>
    <dgm:ruleLst/>
    <dgm:forEach name="Name1" axis="ch" ptType="node">
      <dgm:layoutNode name="linNode">
        <dgm:choose name="Name2">
          <dgm:if name="Name3" func="var" arg="dir" op="equ" val="norm">
            <dgm:alg type="lin">
              <dgm:param type="linDir" val="fromL"/>
            </dgm:alg>
          </dgm:if>
          <dgm:else name="Name4">
            <dgm:alg type="lin">
              <dgm:param type="linDir" val="fromR"/>
            </dgm:alg>
          </dgm:else>
        </dgm:choose>
        <dgm:shape xmlns:r="http://schemas.openxmlformats.org/officeDocument/2006/relationships" r:blip="">
          <dgm:adjLst/>
        </dgm:shape>
        <dgm:presOf/>
        <dgm:choose name="Name5">
          <dgm:if name="Name6" func="var" arg="dir" op="equ" val="norm">
            <dgm:constrLst>
              <dgm:constr type="w" for="ch" forName="parentShp" refType="w" fact="0.4"/>
              <dgm:constr type="h" for="ch" forName="parentShp" refType="h"/>
              <dgm:constr type="w" for="ch" forName="childShp" refType="w" fact="0.6"/>
              <dgm:constr type="h" for="ch" forName="childShp" refType="h" refFor="ch" refForName="parentShp"/>
            </dgm:constrLst>
          </dgm:if>
          <dgm:else name="Name7">
            <dgm:constrLst>
              <dgm:constr type="w" for="ch" forName="parentShp" refType="w" fact="0.4"/>
              <dgm:constr type="h" for="ch" forName="parentShp" refType="h"/>
              <dgm:constr type="w" for="ch" forName="childShp" refType="w" fact="0.6"/>
              <dgm:constr type="h" for="ch" forName="childShp" refType="h" refFor="ch" refForName="parentShp"/>
            </dgm:constrLst>
          </dgm:else>
        </dgm:choose>
        <dgm:ruleLst/>
        <dgm:layoutNode name="parentShp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 refType="primFontSz" fact="0.15"/>
            <dgm:constr type="bMarg" refType="primFontSz" fact="0.15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childShp" styleLbl="bgAccFollowNode1">
          <dgm:varLst>
            <dgm:bulletEnabled val="1"/>
          </dgm:varLst>
          <dgm:alg type="tx">
            <dgm:param type="stBulletLvl" val="1"/>
          </dgm:alg>
          <dgm:choose name="Name8">
            <dgm:if name="Name9" func="var" arg="dir" op="equ" val="norm">
              <dgm:shape xmlns:r="http://schemas.openxmlformats.org/officeDocument/2006/relationships" type="rightArrow" r:blip="" zOrderOff="-2">
                <dgm:adjLst>
                  <dgm:adj idx="1" val="0.75"/>
                </dgm:adjLst>
              </dgm:shape>
            </dgm:if>
            <dgm:else name="Name10">
              <dgm:shape xmlns:r="http://schemas.openxmlformats.org/officeDocument/2006/relationships" rot="180" type="rightArrow" r:blip="" zOrderOff="-2">
                <dgm:adjLst>
                  <dgm:adj idx="1" val="0.7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forEach name="Name11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vList6">
  <dgm:title val=""/>
  <dgm:desc val=""/>
  <dgm:catLst>
    <dgm:cat type="process" pri="22000"/>
    <dgm:cat type="list" pri="1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w" for="ch" forName="linNode" refType="w"/>
      <dgm:constr type="h" for="ch" forName="linNode" refType="h"/>
      <dgm:constr type="h" for="ch" forName="spacing" refType="h" refFor="ch" refForName="linNode" fact="0.1"/>
      <dgm:constr type="primFontSz" for="des" forName="parentShp" op="equ" val="65"/>
      <dgm:constr type="primFontSz" for="des" forName="childShp" op="equ" val="65"/>
    </dgm:constrLst>
    <dgm:ruleLst/>
    <dgm:forEach name="Name1" axis="ch" ptType="node">
      <dgm:layoutNode name="linNode">
        <dgm:choose name="Name2">
          <dgm:if name="Name3" func="var" arg="dir" op="equ" val="norm">
            <dgm:alg type="lin">
              <dgm:param type="linDir" val="fromL"/>
            </dgm:alg>
          </dgm:if>
          <dgm:else name="Name4">
            <dgm:alg type="lin">
              <dgm:param type="linDir" val="fromR"/>
            </dgm:alg>
          </dgm:else>
        </dgm:choose>
        <dgm:shape xmlns:r="http://schemas.openxmlformats.org/officeDocument/2006/relationships" r:blip="">
          <dgm:adjLst/>
        </dgm:shape>
        <dgm:presOf/>
        <dgm:choose name="Name5">
          <dgm:if name="Name6" func="var" arg="dir" op="equ" val="norm">
            <dgm:constrLst>
              <dgm:constr type="w" for="ch" forName="parentShp" refType="w" fact="0.4"/>
              <dgm:constr type="h" for="ch" forName="parentShp" refType="h"/>
              <dgm:constr type="w" for="ch" forName="childShp" refType="w" fact="0.6"/>
              <dgm:constr type="h" for="ch" forName="childShp" refType="h" refFor="ch" refForName="parentShp"/>
            </dgm:constrLst>
          </dgm:if>
          <dgm:else name="Name7">
            <dgm:constrLst>
              <dgm:constr type="w" for="ch" forName="parentShp" refType="w" fact="0.4"/>
              <dgm:constr type="h" for="ch" forName="parentShp" refType="h"/>
              <dgm:constr type="w" for="ch" forName="childShp" refType="w" fact="0.6"/>
              <dgm:constr type="h" for="ch" forName="childShp" refType="h" refFor="ch" refForName="parentShp"/>
            </dgm:constrLst>
          </dgm:else>
        </dgm:choose>
        <dgm:ruleLst/>
        <dgm:layoutNode name="parentShp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 refType="primFontSz" fact="0.15"/>
            <dgm:constr type="bMarg" refType="primFontSz" fact="0.15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childShp" styleLbl="bgAccFollowNode1">
          <dgm:varLst>
            <dgm:bulletEnabled val="1"/>
          </dgm:varLst>
          <dgm:alg type="tx">
            <dgm:param type="stBulletLvl" val="1"/>
          </dgm:alg>
          <dgm:choose name="Name8">
            <dgm:if name="Name9" func="var" arg="dir" op="equ" val="norm">
              <dgm:shape xmlns:r="http://schemas.openxmlformats.org/officeDocument/2006/relationships" type="rightArrow" r:blip="" zOrderOff="-2">
                <dgm:adjLst>
                  <dgm:adj idx="1" val="0.75"/>
                </dgm:adjLst>
              </dgm:shape>
            </dgm:if>
            <dgm:else name="Name10">
              <dgm:shape xmlns:r="http://schemas.openxmlformats.org/officeDocument/2006/relationships" rot="180" type="rightArrow" r:blip="" zOrderOff="-2">
                <dgm:adjLst>
                  <dgm:adj idx="1" val="0.7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forEach name="Name11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.xml"/><Relationship Id="rId13" Type="http://schemas.openxmlformats.org/officeDocument/2006/relationships/diagramQuickStyle" Target="../diagrams/quickStyle2.xml"/><Relationship Id="rId18" Type="http://schemas.openxmlformats.org/officeDocument/2006/relationships/diagramQuickStyle" Target="../diagrams/quickStyle3.xml"/><Relationship Id="rId26" Type="http://schemas.microsoft.com/office/2007/relationships/diagramDrawing" Target="../diagrams/drawing4.xml"/><Relationship Id="rId3" Type="http://schemas.openxmlformats.org/officeDocument/2006/relationships/hyperlink" Target="http://intra.regionsjaelland.dk/personale/min%20ans&#230;ttelse/blanketter/Documents/Personaleblanketten%20-%20Vejledning%20til%20&#198;ndring%20i%20ans&#230;ttelsesforhold.pdf" TargetMode="External"/><Relationship Id="rId21" Type="http://schemas.openxmlformats.org/officeDocument/2006/relationships/hyperlink" Target="#orlov!A1"/><Relationship Id="rId7" Type="http://schemas.openxmlformats.org/officeDocument/2006/relationships/diagramLayout" Target="../diagrams/layout1.xml"/><Relationship Id="rId12" Type="http://schemas.openxmlformats.org/officeDocument/2006/relationships/diagramLayout" Target="../diagrams/layout2.xml"/><Relationship Id="rId17" Type="http://schemas.openxmlformats.org/officeDocument/2006/relationships/diagramLayout" Target="../diagrams/layout3.xml"/><Relationship Id="rId25" Type="http://schemas.openxmlformats.org/officeDocument/2006/relationships/diagramColors" Target="../diagrams/colors4.xml"/><Relationship Id="rId2" Type="http://schemas.openxmlformats.org/officeDocument/2006/relationships/hyperlink" Target="http://intra.regionsjaelland.dk/personale/min%20ans&#230;ttelse/blanketter/Documents/Personaleblanketten%20-%20Vejledning%20til%20Ans&#230;ttelse.pdf" TargetMode="External"/><Relationship Id="rId16" Type="http://schemas.openxmlformats.org/officeDocument/2006/relationships/diagramData" Target="../diagrams/data3.xml"/><Relationship Id="rId20" Type="http://schemas.microsoft.com/office/2007/relationships/diagramDrawing" Target="../diagrams/drawing3.xml"/><Relationship Id="rId1" Type="http://schemas.openxmlformats.org/officeDocument/2006/relationships/image" Target="../media/image1.png"/><Relationship Id="rId6" Type="http://schemas.openxmlformats.org/officeDocument/2006/relationships/diagramData" Target="../diagrams/data1.xml"/><Relationship Id="rId11" Type="http://schemas.openxmlformats.org/officeDocument/2006/relationships/diagramData" Target="../diagrams/data2.xml"/><Relationship Id="rId24" Type="http://schemas.openxmlformats.org/officeDocument/2006/relationships/diagramQuickStyle" Target="../diagrams/quickStyle4.xml"/><Relationship Id="rId5" Type="http://schemas.openxmlformats.org/officeDocument/2006/relationships/hyperlink" Target="http://intra.regionsjaelland.dk/personale/min%20ans&#230;ttelse/blanketter/Documents/Personaleblanketten%20-%20Vejledning%20til%20Orlovtjenestefrihed.pdf" TargetMode="External"/><Relationship Id="rId15" Type="http://schemas.microsoft.com/office/2007/relationships/diagramDrawing" Target="../diagrams/drawing2.xml"/><Relationship Id="rId23" Type="http://schemas.openxmlformats.org/officeDocument/2006/relationships/diagramLayout" Target="../diagrams/layout4.xml"/><Relationship Id="rId10" Type="http://schemas.microsoft.com/office/2007/relationships/diagramDrawing" Target="../diagrams/drawing1.xml"/><Relationship Id="rId19" Type="http://schemas.openxmlformats.org/officeDocument/2006/relationships/diagramColors" Target="../diagrams/colors3.xml"/><Relationship Id="rId4" Type="http://schemas.openxmlformats.org/officeDocument/2006/relationships/hyperlink" Target="http://intra.regionsjaelland.dk/personale/min%20ans&#230;ttelse/blanketter/Documents/Personaleblanketten%20-%20Vejledning%20til%20Fratr&#230;delse.pdf" TargetMode="External"/><Relationship Id="rId9" Type="http://schemas.openxmlformats.org/officeDocument/2006/relationships/diagramColors" Target="../diagrams/colors1.xml"/><Relationship Id="rId14" Type="http://schemas.openxmlformats.org/officeDocument/2006/relationships/diagramColors" Target="../diagrams/colors2.xml"/><Relationship Id="rId22" Type="http://schemas.openxmlformats.org/officeDocument/2006/relationships/diagramData" Target="../diagrams/data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regionsjaelland.dk/personale/min%20ans&#230;ttelse/blanketter/Documents/Personaleblanketten%20-%20Vejledning%20til%20Ans&#230;ttelse.pdf" TargetMode="External"/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regionsjaelland.dk/personale/min%20ans&#230;ttelse/blanketter/Documents/Personaleblanketten%20-%20Vejledning%20til%20&#198;ndring%20i%20ans&#230;ttelsesforhold.pdf" TargetMode="External"/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regionsjaelland.dk/personale/min%20ans&#230;ttelse/blanketter/Documents/Personaleblanketten%20-%20Vejledning%20til%20Fratr&#230;delse.pdf" TargetMode="External"/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nyans&#230;ttels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l&#248;naftal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523876</xdr:colOff>
      <xdr:row>0</xdr:row>
      <xdr:rowOff>149984</xdr:rowOff>
    </xdr:from>
    <xdr:ext cx="1964530" cy="1083503"/>
    <xdr:pic>
      <xdr:nvPicPr>
        <xdr:cNvPr id="2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6" y="149984"/>
          <a:ext cx="1964530" cy="108350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66675</xdr:colOff>
      <xdr:row>0</xdr:row>
      <xdr:rowOff>152400</xdr:rowOff>
    </xdr:from>
    <xdr:to>
      <xdr:col>7</xdr:col>
      <xdr:colOff>495300</xdr:colOff>
      <xdr:row>8</xdr:row>
      <xdr:rowOff>38100</xdr:rowOff>
    </xdr:to>
    <xdr:sp macro="" textlink="" fLocksText="0">
      <xdr:nvSpPr>
        <xdr:cNvPr id="3" name="AutoShape 54"/>
        <xdr:cNvSpPr>
          <a:spLocks noChangeArrowheads="1"/>
        </xdr:cNvSpPr>
      </xdr:nvSpPr>
      <xdr:spPr bwMode="auto">
        <a:xfrm>
          <a:off x="66675" y="152400"/>
          <a:ext cx="4695825" cy="1181100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PERSONALEBLANKET/ 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TILLÆG TIL 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ANSÆTTELSESBREV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0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til brug ved ansættelse, fratrædelse og øvrige ændringer</a:t>
          </a:r>
          <a:endParaRPr lang="da-DK" sz="2000">
            <a:latin typeface="Georgia" pitchFamily="18" charset="0"/>
          </a:endParaRPr>
        </a:p>
        <a:p>
          <a:pPr algn="ctr" rtl="0">
            <a:defRPr sz="1000"/>
          </a:pPr>
          <a:endParaRPr lang="da-DK" sz="2000" b="0" i="0" u="none" strike="noStrike" baseline="0">
            <a:solidFill>
              <a:srgbClr val="FFFFFF"/>
            </a:solidFill>
            <a:latin typeface="Georgia"/>
            <a:ea typeface="+mn-ea"/>
            <a:cs typeface="+mn-cs"/>
          </a:endParaRPr>
        </a:p>
      </xdr:txBody>
    </xdr:sp>
    <xdr:clientData fLocksWithSheet="0"/>
  </xdr:twoCellAnchor>
  <xdr:twoCellAnchor>
    <xdr:from>
      <xdr:col>0</xdr:col>
      <xdr:colOff>76200</xdr:colOff>
      <xdr:row>1</xdr:row>
      <xdr:rowOff>0</xdr:rowOff>
    </xdr:from>
    <xdr:to>
      <xdr:col>1</xdr:col>
      <xdr:colOff>295275</xdr:colOff>
      <xdr:row>6</xdr:row>
      <xdr:rowOff>0</xdr:rowOff>
    </xdr:to>
    <xdr:sp macro="" textlink="">
      <xdr:nvSpPr>
        <xdr:cNvPr id="4" name="Diagonal stribe 3"/>
        <xdr:cNvSpPr/>
      </xdr:nvSpPr>
      <xdr:spPr>
        <a:xfrm>
          <a:off x="76200" y="161925"/>
          <a:ext cx="828675" cy="809625"/>
        </a:xfrm>
        <a:prstGeom prst="diagStripe">
          <a:avLst/>
        </a:prstGeom>
        <a:solidFill>
          <a:srgbClr val="FFFF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7</xdr:col>
      <xdr:colOff>4365626</xdr:colOff>
      <xdr:row>19</xdr:row>
      <xdr:rowOff>56886</xdr:rowOff>
    </xdr:from>
    <xdr:to>
      <xdr:col>12</xdr:col>
      <xdr:colOff>27781</xdr:colOff>
      <xdr:row>21</xdr:row>
      <xdr:rowOff>78053</xdr:rowOff>
    </xdr:to>
    <xdr:sp macro="" textlink="">
      <xdr:nvSpPr>
        <xdr:cNvPr id="5" name="Afrundet rektangel 4">
          <a:hlinkClick xmlns:r="http://schemas.openxmlformats.org/officeDocument/2006/relationships" r:id="rId2"/>
        </xdr:cNvPr>
        <xdr:cNvSpPr/>
      </xdr:nvSpPr>
      <xdr:spPr>
        <a:xfrm>
          <a:off x="4879976" y="3133461"/>
          <a:ext cx="2463005" cy="3450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Ansættelse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  <xdr:twoCellAnchor>
    <xdr:from>
      <xdr:col>7</xdr:col>
      <xdr:colOff>4368271</xdr:colOff>
      <xdr:row>22</xdr:row>
      <xdr:rowOff>55564</xdr:rowOff>
    </xdr:from>
    <xdr:to>
      <xdr:col>12</xdr:col>
      <xdr:colOff>30426</xdr:colOff>
      <xdr:row>24</xdr:row>
      <xdr:rowOff>190499</xdr:rowOff>
    </xdr:to>
    <xdr:sp macro="" textlink="">
      <xdr:nvSpPr>
        <xdr:cNvPr id="6" name="Afrundet rektangel 5">
          <a:hlinkClick xmlns:r="http://schemas.openxmlformats.org/officeDocument/2006/relationships" r:id="rId3"/>
        </xdr:cNvPr>
        <xdr:cNvSpPr/>
      </xdr:nvSpPr>
      <xdr:spPr>
        <a:xfrm>
          <a:off x="4873096" y="3617914"/>
          <a:ext cx="2472530" cy="430210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Ændring i ansættelsesforhold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  <xdr:twoCellAnchor>
    <xdr:from>
      <xdr:col>8</xdr:col>
      <xdr:colOff>23813</xdr:colOff>
      <xdr:row>25</xdr:row>
      <xdr:rowOff>186531</xdr:rowOff>
    </xdr:from>
    <xdr:to>
      <xdr:col>12</xdr:col>
      <xdr:colOff>55562</xdr:colOff>
      <xdr:row>28</xdr:row>
      <xdr:rowOff>17198</xdr:rowOff>
    </xdr:to>
    <xdr:sp macro="" textlink="">
      <xdr:nvSpPr>
        <xdr:cNvPr id="7" name="Afrundet rektangel 6">
          <a:hlinkClick xmlns:r="http://schemas.openxmlformats.org/officeDocument/2006/relationships" r:id="rId4"/>
        </xdr:cNvPr>
        <xdr:cNvSpPr/>
      </xdr:nvSpPr>
      <xdr:spPr>
        <a:xfrm>
          <a:off x="4900613" y="4206081"/>
          <a:ext cx="2470149" cy="345017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Fratrædelse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  <xdr:twoCellAnchor>
    <xdr:from>
      <xdr:col>8</xdr:col>
      <xdr:colOff>59531</xdr:colOff>
      <xdr:row>42</xdr:row>
      <xdr:rowOff>137584</xdr:rowOff>
    </xdr:from>
    <xdr:to>
      <xdr:col>12</xdr:col>
      <xdr:colOff>91280</xdr:colOff>
      <xdr:row>45</xdr:row>
      <xdr:rowOff>39689</xdr:rowOff>
    </xdr:to>
    <xdr:sp macro="" textlink="">
      <xdr:nvSpPr>
        <xdr:cNvPr id="8" name="Afrundet rektangel 7">
          <a:hlinkClick xmlns:r="http://schemas.openxmlformats.org/officeDocument/2006/relationships" r:id="rId5"/>
        </xdr:cNvPr>
        <xdr:cNvSpPr/>
      </xdr:nvSpPr>
      <xdr:spPr>
        <a:xfrm>
          <a:off x="4936331" y="6938434"/>
          <a:ext cx="2470149" cy="387880"/>
        </a:xfrm>
        <a:prstGeom prst="round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Orlov/tjenestefri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392905</xdr:colOff>
      <xdr:row>17</xdr:row>
      <xdr:rowOff>69058</xdr:rowOff>
    </xdr:from>
    <xdr:to>
      <xdr:col>6</xdr:col>
      <xdr:colOff>416718</xdr:colOff>
      <xdr:row>28</xdr:row>
      <xdr:rowOff>83344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440532</xdr:colOff>
      <xdr:row>39</xdr:row>
      <xdr:rowOff>35717</xdr:rowOff>
    </xdr:from>
    <xdr:to>
      <xdr:col>6</xdr:col>
      <xdr:colOff>464345</xdr:colOff>
      <xdr:row>51</xdr:row>
      <xdr:rowOff>73818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7</xdr:col>
      <xdr:colOff>23813</xdr:colOff>
      <xdr:row>8</xdr:row>
      <xdr:rowOff>142874</xdr:rowOff>
    </xdr:from>
    <xdr:to>
      <xdr:col>7</xdr:col>
      <xdr:colOff>4083844</xdr:colOff>
      <xdr:row>38</xdr:row>
      <xdr:rowOff>107156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7</xdr:col>
      <xdr:colOff>47625</xdr:colOff>
      <xdr:row>40</xdr:row>
      <xdr:rowOff>35719</xdr:rowOff>
    </xdr:from>
    <xdr:to>
      <xdr:col>7</xdr:col>
      <xdr:colOff>4107656</xdr:colOff>
      <xdr:row>49</xdr:row>
      <xdr:rowOff>119064</xdr:rowOff>
    </xdr:to>
    <xdr:graphicFrame macro="">
      <xdr:nvGraphicFramePr>
        <xdr:cNvPr id="12" name="Diagram 11">
          <a:hlinkClick xmlns:r="http://schemas.openxmlformats.org/officeDocument/2006/relationships" r:id="rId2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2" r:lo="rId23" r:qs="rId24" r:cs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476251</xdr:colOff>
      <xdr:row>0</xdr:row>
      <xdr:rowOff>133350</xdr:rowOff>
    </xdr:from>
    <xdr:to>
      <xdr:col>9</xdr:col>
      <xdr:colOff>641686</xdr:colOff>
      <xdr:row>6</xdr:row>
      <xdr:rowOff>76200</xdr:rowOff>
    </xdr:to>
    <xdr:pic>
      <xdr:nvPicPr>
        <xdr:cNvPr id="7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1" y="133350"/>
          <a:ext cx="1708485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219074</xdr:colOff>
      <xdr:row>1</xdr:row>
      <xdr:rowOff>0</xdr:rowOff>
    </xdr:from>
    <xdr:to>
      <xdr:col>7</xdr:col>
      <xdr:colOff>314325</xdr:colOff>
      <xdr:row>7</xdr:row>
      <xdr:rowOff>38100</xdr:rowOff>
    </xdr:to>
    <xdr:sp macro="" textlink="" fLocksText="0">
      <xdr:nvSpPr>
        <xdr:cNvPr id="8" name="AutoShape 54"/>
        <xdr:cNvSpPr>
          <a:spLocks noChangeArrowheads="1"/>
        </xdr:cNvSpPr>
      </xdr:nvSpPr>
      <xdr:spPr bwMode="auto">
        <a:xfrm>
          <a:off x="219074" y="161925"/>
          <a:ext cx="4410076" cy="1076325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endParaRPr lang="da-DK" sz="1000" b="1" i="0" u="none" strike="noStrike" cap="none" spc="0" baseline="0">
            <a:ln w="50800">
              <a:solidFill>
                <a:schemeClr val="accent6">
                  <a:lumMod val="40000"/>
                  <a:lumOff val="60000"/>
                </a:schemeClr>
              </a:solidFill>
            </a:ln>
            <a:solidFill>
              <a:schemeClr val="bg1">
                <a:shade val="50000"/>
              </a:schemeClr>
            </a:solidFill>
            <a:effectLst/>
            <a:latin typeface="Georgia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600" b="0" i="0" u="none" strike="noStrike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Personaleblanket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NYANSÆTTELSE</a:t>
          </a:r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2</xdr:col>
      <xdr:colOff>476250</xdr:colOff>
      <xdr:row>6</xdr:row>
      <xdr:rowOff>9525</xdr:rowOff>
    </xdr:to>
    <xdr:sp macro="" textlink="">
      <xdr:nvSpPr>
        <xdr:cNvPr id="6" name="Diagonal stribe 5"/>
        <xdr:cNvSpPr/>
      </xdr:nvSpPr>
      <xdr:spPr>
        <a:xfrm>
          <a:off x="342900" y="171450"/>
          <a:ext cx="828675" cy="809625"/>
        </a:xfrm>
        <a:prstGeom prst="diagStrip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4</xdr:col>
      <xdr:colOff>723900</xdr:colOff>
      <xdr:row>113</xdr:row>
      <xdr:rowOff>28575</xdr:rowOff>
    </xdr:from>
    <xdr:to>
      <xdr:col>6</xdr:col>
      <xdr:colOff>590550</xdr:colOff>
      <xdr:row>117</xdr:row>
      <xdr:rowOff>127000</xdr:rowOff>
    </xdr:to>
    <xdr:sp macro="" textlink="">
      <xdr:nvSpPr>
        <xdr:cNvPr id="9" name="AutoShape 21">
          <a:hlinkClick xmlns:r="http://schemas.openxmlformats.org/officeDocument/2006/relationships" r:id="rId2" tooltip="Til menu"/>
        </xdr:cNvPr>
        <xdr:cNvSpPr>
          <a:spLocks noChangeArrowheads="1"/>
        </xdr:cNvSpPr>
      </xdr:nvSpPr>
      <xdr:spPr bwMode="auto">
        <a:xfrm rot="10800000">
          <a:off x="2676525" y="10725150"/>
          <a:ext cx="1524000" cy="746125"/>
        </a:xfrm>
        <a:prstGeom prst="rightArrow">
          <a:avLst>
            <a:gd name="adj1" fmla="val 50000"/>
            <a:gd name="adj2" fmla="val 72222"/>
          </a:avLst>
        </a:prstGeom>
        <a:solidFill>
          <a:srgbClr val="0085A1"/>
        </a:solidFill>
        <a:ln>
          <a:noFill/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45720" tIns="27432" rIns="0" bIns="27432" anchor="ctr" upright="1"/>
        <a:lstStyle/>
        <a:p>
          <a:pPr marL="0" indent="0" algn="ctr" rtl="0">
            <a:defRPr sz="1000"/>
          </a:pPr>
          <a:r>
            <a:rPr lang="da-DK" sz="1400" b="1" i="0" u="none" strike="noStrike" baseline="0">
              <a:solidFill>
                <a:srgbClr val="CCFFFF"/>
              </a:solidFill>
              <a:latin typeface="Georgia"/>
              <a:ea typeface="+mn-ea"/>
              <a:cs typeface="+mn-cs"/>
            </a:rPr>
            <a:t>MENU</a:t>
          </a:r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16</xdr:col>
      <xdr:colOff>48683</xdr:colOff>
      <xdr:row>10</xdr:row>
      <xdr:rowOff>14817</xdr:rowOff>
    </xdr:to>
    <xdr:sp macro="" textlink="">
      <xdr:nvSpPr>
        <xdr:cNvPr id="10" name="Afrundet rektangel 9">
          <a:hlinkClick xmlns:r="http://schemas.openxmlformats.org/officeDocument/2006/relationships" r:id="rId3"/>
        </xdr:cNvPr>
        <xdr:cNvSpPr/>
      </xdr:nvSpPr>
      <xdr:spPr>
        <a:xfrm>
          <a:off x="7362825" y="1219200"/>
          <a:ext cx="2487083" cy="338667"/>
        </a:xfrm>
        <a:prstGeom prst="round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Ansættelse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19050</xdr:rowOff>
    </xdr:from>
    <xdr:to>
      <xdr:col>10</xdr:col>
      <xdr:colOff>276225</xdr:colOff>
      <xdr:row>6</xdr:row>
      <xdr:rowOff>133350</xdr:rowOff>
    </xdr:to>
    <xdr:pic>
      <xdr:nvPicPr>
        <xdr:cNvPr id="4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19050"/>
          <a:ext cx="202882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114301</xdr:rowOff>
    </xdr:from>
    <xdr:to>
      <xdr:col>7</xdr:col>
      <xdr:colOff>514350</xdr:colOff>
      <xdr:row>7</xdr:row>
      <xdr:rowOff>0</xdr:rowOff>
    </xdr:to>
    <xdr:sp macro="" textlink="" fLocksText="0">
      <xdr:nvSpPr>
        <xdr:cNvPr id="5" name="AutoShape 54"/>
        <xdr:cNvSpPr>
          <a:spLocks noChangeArrowheads="1"/>
        </xdr:cNvSpPr>
      </xdr:nvSpPr>
      <xdr:spPr bwMode="auto">
        <a:xfrm>
          <a:off x="304801" y="114301"/>
          <a:ext cx="4210049" cy="1076324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ctr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ÆNDRING I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 ANSÆTTELSESFORHOLD</a:t>
          </a:r>
        </a:p>
      </xdr:txBody>
    </xdr:sp>
    <xdr:clientData fLocksWithSheet="0"/>
  </xdr:twoCellAnchor>
  <xdr:twoCellAnchor>
    <xdr:from>
      <xdr:col>1</xdr:col>
      <xdr:colOff>0</xdr:colOff>
      <xdr:row>0</xdr:row>
      <xdr:rowOff>104775</xdr:rowOff>
    </xdr:from>
    <xdr:to>
      <xdr:col>2</xdr:col>
      <xdr:colOff>438150</xdr:colOff>
      <xdr:row>5</xdr:row>
      <xdr:rowOff>104775</xdr:rowOff>
    </xdr:to>
    <xdr:sp macro="" textlink="">
      <xdr:nvSpPr>
        <xdr:cNvPr id="6" name="Diagonal stribe 5"/>
        <xdr:cNvSpPr/>
      </xdr:nvSpPr>
      <xdr:spPr>
        <a:xfrm>
          <a:off x="304800" y="104775"/>
          <a:ext cx="828675" cy="809625"/>
        </a:xfrm>
        <a:prstGeom prst="diagStrip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4</xdr:col>
      <xdr:colOff>485775</xdr:colOff>
      <xdr:row>67</xdr:row>
      <xdr:rowOff>66675</xdr:rowOff>
    </xdr:from>
    <xdr:to>
      <xdr:col>7</xdr:col>
      <xdr:colOff>9525</xdr:colOff>
      <xdr:row>72</xdr:row>
      <xdr:rowOff>3175</xdr:rowOff>
    </xdr:to>
    <xdr:sp macro="" textlink="">
      <xdr:nvSpPr>
        <xdr:cNvPr id="7" name="AutoShape 21">
          <a:hlinkClick xmlns:r="http://schemas.openxmlformats.org/officeDocument/2006/relationships" r:id="rId2" tooltip="Til menu"/>
        </xdr:cNvPr>
        <xdr:cNvSpPr>
          <a:spLocks noChangeArrowheads="1"/>
        </xdr:cNvSpPr>
      </xdr:nvSpPr>
      <xdr:spPr bwMode="auto">
        <a:xfrm rot="10800000">
          <a:off x="2495550" y="10515600"/>
          <a:ext cx="1524000" cy="746125"/>
        </a:xfrm>
        <a:prstGeom prst="rightArrow">
          <a:avLst>
            <a:gd name="adj1" fmla="val 50000"/>
            <a:gd name="adj2" fmla="val 72222"/>
          </a:avLst>
        </a:prstGeom>
        <a:solidFill>
          <a:srgbClr val="0085A1"/>
        </a:solidFill>
        <a:ln>
          <a:noFill/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45720" tIns="27432" rIns="0" bIns="27432" anchor="ctr" upright="1"/>
        <a:lstStyle/>
        <a:p>
          <a:pPr marL="0" indent="0" algn="ctr" rtl="0">
            <a:defRPr sz="1000"/>
          </a:pPr>
          <a:r>
            <a:rPr lang="da-DK" sz="1400" b="1" i="0" u="none" strike="noStrike" baseline="0">
              <a:solidFill>
                <a:srgbClr val="CCFFFF"/>
              </a:solidFill>
              <a:latin typeface="Georgia"/>
              <a:ea typeface="+mn-ea"/>
              <a:cs typeface="+mn-cs"/>
            </a:rPr>
            <a:t>MENU</a:t>
          </a: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17</xdr:col>
      <xdr:colOff>48683</xdr:colOff>
      <xdr:row>12</xdr:row>
      <xdr:rowOff>34925</xdr:rowOff>
    </xdr:to>
    <xdr:sp macro="" textlink="">
      <xdr:nvSpPr>
        <xdr:cNvPr id="8" name="Afrundet rektangel 7">
          <a:hlinkClick xmlns:r="http://schemas.openxmlformats.org/officeDocument/2006/relationships" r:id="rId3"/>
        </xdr:cNvPr>
        <xdr:cNvSpPr/>
      </xdr:nvSpPr>
      <xdr:spPr>
        <a:xfrm>
          <a:off x="7419975" y="1590675"/>
          <a:ext cx="2487083" cy="539750"/>
        </a:xfrm>
        <a:prstGeom prst="round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Ændring i ansættelsesforhold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0</xdr:row>
      <xdr:rowOff>19050</xdr:rowOff>
    </xdr:from>
    <xdr:to>
      <xdr:col>10</xdr:col>
      <xdr:colOff>19050</xdr:colOff>
      <xdr:row>6</xdr:row>
      <xdr:rowOff>133350</xdr:rowOff>
    </xdr:to>
    <xdr:pic>
      <xdr:nvPicPr>
        <xdr:cNvPr id="4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19050"/>
          <a:ext cx="202882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247651</xdr:colOff>
      <xdr:row>0</xdr:row>
      <xdr:rowOff>114301</xdr:rowOff>
    </xdr:from>
    <xdr:to>
      <xdr:col>8</xdr:col>
      <xdr:colOff>514350</xdr:colOff>
      <xdr:row>7</xdr:row>
      <xdr:rowOff>57150</xdr:rowOff>
    </xdr:to>
    <xdr:sp macro="" textlink="" fLocksText="0">
      <xdr:nvSpPr>
        <xdr:cNvPr id="5" name="AutoShape 54"/>
        <xdr:cNvSpPr>
          <a:spLocks noChangeArrowheads="1"/>
        </xdr:cNvSpPr>
      </xdr:nvSpPr>
      <xdr:spPr bwMode="auto">
        <a:xfrm>
          <a:off x="304801" y="114301"/>
          <a:ext cx="4210049" cy="1076324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1600" b="0" i="0" u="none" strike="noStrike" baseline="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FRATRÆDELSE</a:t>
          </a:r>
        </a:p>
      </xdr:txBody>
    </xdr:sp>
    <xdr:clientData fLocksWithSheet="0"/>
  </xdr:twoCellAnchor>
  <xdr:twoCellAnchor>
    <xdr:from>
      <xdr:col>2</xdr:col>
      <xdr:colOff>0</xdr:colOff>
      <xdr:row>0</xdr:row>
      <xdr:rowOff>133350</xdr:rowOff>
    </xdr:from>
    <xdr:to>
      <xdr:col>3</xdr:col>
      <xdr:colOff>476250</xdr:colOff>
      <xdr:row>5</xdr:row>
      <xdr:rowOff>133350</xdr:rowOff>
    </xdr:to>
    <xdr:sp macro="" textlink="">
      <xdr:nvSpPr>
        <xdr:cNvPr id="6" name="Diagonal stribe 5"/>
        <xdr:cNvSpPr/>
      </xdr:nvSpPr>
      <xdr:spPr>
        <a:xfrm>
          <a:off x="285750" y="133350"/>
          <a:ext cx="828675" cy="809625"/>
        </a:xfrm>
        <a:prstGeom prst="diagStrip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5</xdr:col>
      <xdr:colOff>781050</xdr:colOff>
      <xdr:row>70</xdr:row>
      <xdr:rowOff>9525</xdr:rowOff>
    </xdr:from>
    <xdr:to>
      <xdr:col>8</xdr:col>
      <xdr:colOff>95250</xdr:colOff>
      <xdr:row>74</xdr:row>
      <xdr:rowOff>107950</xdr:rowOff>
    </xdr:to>
    <xdr:sp macro="" textlink="">
      <xdr:nvSpPr>
        <xdr:cNvPr id="7" name="AutoShape 21">
          <a:hlinkClick xmlns:r="http://schemas.openxmlformats.org/officeDocument/2006/relationships" r:id="rId2" tooltip="Til menu"/>
        </xdr:cNvPr>
        <xdr:cNvSpPr>
          <a:spLocks noChangeArrowheads="1"/>
        </xdr:cNvSpPr>
      </xdr:nvSpPr>
      <xdr:spPr bwMode="auto">
        <a:xfrm rot="10800000">
          <a:off x="2724150" y="10534650"/>
          <a:ext cx="1524000" cy="746125"/>
        </a:xfrm>
        <a:prstGeom prst="rightArrow">
          <a:avLst>
            <a:gd name="adj1" fmla="val 50000"/>
            <a:gd name="adj2" fmla="val 72222"/>
          </a:avLst>
        </a:prstGeom>
        <a:solidFill>
          <a:srgbClr val="0085A1"/>
        </a:solidFill>
        <a:ln>
          <a:noFill/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45720" tIns="27432" rIns="0" bIns="27432" anchor="ctr" upright="1"/>
        <a:lstStyle/>
        <a:p>
          <a:pPr marL="0" indent="0" algn="ctr" rtl="0">
            <a:defRPr sz="1000"/>
          </a:pPr>
          <a:r>
            <a:rPr lang="da-DK" sz="1400" b="1" i="0" u="none" strike="noStrike" baseline="0">
              <a:solidFill>
                <a:srgbClr val="CCFFFF"/>
              </a:solidFill>
              <a:latin typeface="Georgia"/>
              <a:ea typeface="+mn-ea"/>
              <a:cs typeface="+mn-cs"/>
            </a:rPr>
            <a:t>MENU</a:t>
          </a:r>
        </a:p>
      </xdr:txBody>
    </xdr:sp>
    <xdr:clientData/>
  </xdr:twoCellAnchor>
  <xdr:twoCellAnchor>
    <xdr:from>
      <xdr:col>13</xdr:col>
      <xdr:colOff>213360</xdr:colOff>
      <xdr:row>13</xdr:row>
      <xdr:rowOff>68580</xdr:rowOff>
    </xdr:from>
    <xdr:to>
      <xdr:col>21</xdr:col>
      <xdr:colOff>495300</xdr:colOff>
      <xdr:row>15</xdr:row>
      <xdr:rowOff>22860</xdr:rowOff>
    </xdr:to>
    <xdr:sp macro="" textlink="">
      <xdr:nvSpPr>
        <xdr:cNvPr id="8" name="Afrundet rektangel 7">
          <a:hlinkClick xmlns:r="http://schemas.openxmlformats.org/officeDocument/2006/relationships" r:id="rId3"/>
        </xdr:cNvPr>
        <xdr:cNvSpPr/>
      </xdr:nvSpPr>
      <xdr:spPr>
        <a:xfrm>
          <a:off x="7155180" y="2026920"/>
          <a:ext cx="2156460" cy="297180"/>
        </a:xfrm>
        <a:prstGeom prst="round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>
              <a:latin typeface="Georgia" panose="02040502050405020303" pitchFamily="18" charset="0"/>
            </a:rPr>
            <a:t>Vejledning</a:t>
          </a:r>
          <a:r>
            <a:rPr lang="da-DK" sz="1100" b="1" baseline="0">
              <a:latin typeface="Georgia" panose="02040502050405020303" pitchFamily="18" charset="0"/>
            </a:rPr>
            <a:t> til Fratrædelse</a:t>
          </a:r>
          <a:endParaRPr lang="da-DK" sz="1100" b="1">
            <a:latin typeface="Georgia" panose="02040502050405020303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0</xdr:row>
      <xdr:rowOff>57150</xdr:rowOff>
    </xdr:from>
    <xdr:to>
      <xdr:col>15</xdr:col>
      <xdr:colOff>536863</xdr:colOff>
      <xdr:row>7</xdr:row>
      <xdr:rowOff>9525</xdr:rowOff>
    </xdr:to>
    <xdr:pic>
      <xdr:nvPicPr>
        <xdr:cNvPr id="4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4725" y="57150"/>
          <a:ext cx="2022763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0</xdr:row>
      <xdr:rowOff>114301</xdr:rowOff>
    </xdr:from>
    <xdr:to>
      <xdr:col>13</xdr:col>
      <xdr:colOff>19050</xdr:colOff>
      <xdr:row>7</xdr:row>
      <xdr:rowOff>0</xdr:rowOff>
    </xdr:to>
    <xdr:sp macro="" textlink="" fLocksText="0">
      <xdr:nvSpPr>
        <xdr:cNvPr id="5" name="AutoShape 54"/>
        <xdr:cNvSpPr>
          <a:spLocks noChangeArrowheads="1"/>
        </xdr:cNvSpPr>
      </xdr:nvSpPr>
      <xdr:spPr bwMode="auto">
        <a:xfrm>
          <a:off x="247651" y="114301"/>
          <a:ext cx="6943724" cy="1019174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1600" b="0" i="0" u="none" strike="noStrike" baseline="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600" b="0" i="0" u="none" strike="noStrike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FRAVÆRSSKEMA FOR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UDDANNELSESLÆGER I PRAKSIS</a:t>
          </a:r>
          <a:endParaRPr lang="da-DK" sz="2000" b="0" i="0" u="none" strike="noStrike" baseline="0">
            <a:solidFill>
              <a:srgbClr val="FF0000"/>
            </a:solidFill>
            <a:latin typeface="Georgia"/>
            <a:ea typeface="+mn-ea"/>
            <a:cs typeface="+mn-cs"/>
          </a:endParaRPr>
        </a:p>
      </xdr:txBody>
    </xdr:sp>
    <xdr:clientData fLocksWithSheet="0"/>
  </xdr:twoCellAnchor>
  <xdr:twoCellAnchor>
    <xdr:from>
      <xdr:col>1</xdr:col>
      <xdr:colOff>247650</xdr:colOff>
      <xdr:row>0</xdr:row>
      <xdr:rowOff>114300</xdr:rowOff>
    </xdr:from>
    <xdr:to>
      <xdr:col>3</xdr:col>
      <xdr:colOff>438150</xdr:colOff>
      <xdr:row>5</xdr:row>
      <xdr:rowOff>114300</xdr:rowOff>
    </xdr:to>
    <xdr:sp macro="" textlink="">
      <xdr:nvSpPr>
        <xdr:cNvPr id="6" name="Diagonal stribe 5"/>
        <xdr:cNvSpPr/>
      </xdr:nvSpPr>
      <xdr:spPr>
        <a:xfrm>
          <a:off x="304800" y="114300"/>
          <a:ext cx="828675" cy="809625"/>
        </a:xfrm>
        <a:prstGeom prst="diagStrip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38100</xdr:rowOff>
    </xdr:from>
    <xdr:to>
      <xdr:col>10</xdr:col>
      <xdr:colOff>71689</xdr:colOff>
      <xdr:row>6</xdr:row>
      <xdr:rowOff>114300</xdr:rowOff>
    </xdr:to>
    <xdr:pic>
      <xdr:nvPicPr>
        <xdr:cNvPr id="2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1" y="38100"/>
          <a:ext cx="1957638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219074</xdr:colOff>
      <xdr:row>1</xdr:row>
      <xdr:rowOff>0</xdr:rowOff>
    </xdr:from>
    <xdr:to>
      <xdr:col>7</xdr:col>
      <xdr:colOff>314325</xdr:colOff>
      <xdr:row>7</xdr:row>
      <xdr:rowOff>0</xdr:rowOff>
    </xdr:to>
    <xdr:sp macro="" textlink="" fLocksText="0">
      <xdr:nvSpPr>
        <xdr:cNvPr id="3" name="AutoShape 54"/>
        <xdr:cNvSpPr>
          <a:spLocks noChangeArrowheads="1"/>
        </xdr:cNvSpPr>
      </xdr:nvSpPr>
      <xdr:spPr bwMode="auto">
        <a:xfrm>
          <a:off x="152399" y="161925"/>
          <a:ext cx="4562476" cy="1009650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endParaRPr lang="da-DK" sz="1000" b="1" i="0" u="none" strike="noStrike" cap="none" spc="0" baseline="0">
            <a:ln w="50800">
              <a:solidFill>
                <a:schemeClr val="accent6">
                  <a:lumMod val="40000"/>
                  <a:lumOff val="60000"/>
                </a:schemeClr>
              </a:solidFill>
            </a:ln>
            <a:solidFill>
              <a:schemeClr val="bg1">
                <a:shade val="50000"/>
              </a:schemeClr>
            </a:solidFill>
            <a:effectLst/>
            <a:latin typeface="Georgia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1600" b="0" i="0" u="none" strike="noStrike" baseline="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LØNAFTALE</a:t>
          </a:r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2</xdr:col>
      <xdr:colOff>476250</xdr:colOff>
      <xdr:row>6</xdr:row>
      <xdr:rowOff>9525</xdr:rowOff>
    </xdr:to>
    <xdr:sp macro="" textlink="">
      <xdr:nvSpPr>
        <xdr:cNvPr id="4" name="Diagonal stribe 3"/>
        <xdr:cNvSpPr/>
      </xdr:nvSpPr>
      <xdr:spPr>
        <a:xfrm>
          <a:off x="152400" y="171450"/>
          <a:ext cx="866775" cy="809625"/>
        </a:xfrm>
        <a:prstGeom prst="diagStrip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7</xdr:col>
      <xdr:colOff>180974</xdr:colOff>
      <xdr:row>67</xdr:row>
      <xdr:rowOff>123821</xdr:rowOff>
    </xdr:from>
    <xdr:to>
      <xdr:col>10</xdr:col>
      <xdr:colOff>76199</xdr:colOff>
      <xdr:row>72</xdr:row>
      <xdr:rowOff>60321</xdr:rowOff>
    </xdr:to>
    <xdr:sp macro="" textlink="">
      <xdr:nvSpPr>
        <xdr:cNvPr id="5" name="AutoShape 21">
          <a:hlinkClick xmlns:r="http://schemas.openxmlformats.org/officeDocument/2006/relationships" r:id="rId2" tooltip="Til ansættelse"/>
        </xdr:cNvPr>
        <xdr:cNvSpPr>
          <a:spLocks noChangeArrowheads="1"/>
        </xdr:cNvSpPr>
      </xdr:nvSpPr>
      <xdr:spPr bwMode="auto">
        <a:xfrm rot="10800000">
          <a:off x="4581524" y="10610846"/>
          <a:ext cx="2038350" cy="746125"/>
        </a:xfrm>
        <a:prstGeom prst="rightArrow">
          <a:avLst>
            <a:gd name="adj1" fmla="val 50000"/>
            <a:gd name="adj2" fmla="val 72222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45720" tIns="27432" rIns="0" bIns="27432" anchor="ctr" upright="1"/>
        <a:lstStyle/>
        <a:p>
          <a:pPr marL="0" indent="0" algn="ctr" rtl="0">
            <a:defRPr sz="1000"/>
          </a:pPr>
          <a:r>
            <a:rPr lang="da-DK" sz="1400" b="1" i="0" u="none" strike="noStrike" baseline="0">
              <a:solidFill>
                <a:srgbClr val="CCFFFF"/>
              </a:solidFill>
              <a:latin typeface="Georgia"/>
              <a:ea typeface="+mn-ea"/>
              <a:cs typeface="+mn-cs"/>
            </a:rPr>
            <a:t>ANSÆTTELSE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22</xdr:row>
      <xdr:rowOff>152400</xdr:rowOff>
    </xdr:from>
    <xdr:to>
      <xdr:col>4</xdr:col>
      <xdr:colOff>342900</xdr:colOff>
      <xdr:row>27</xdr:row>
      <xdr:rowOff>88900</xdr:rowOff>
    </xdr:to>
    <xdr:sp macro="" textlink="">
      <xdr:nvSpPr>
        <xdr:cNvPr id="2" name="AutoShape 21">
          <a:hlinkClick xmlns:r="http://schemas.openxmlformats.org/officeDocument/2006/relationships" r:id="rId1" tooltip="Til lønaftale"/>
        </xdr:cNvPr>
        <xdr:cNvSpPr>
          <a:spLocks noChangeArrowheads="1"/>
        </xdr:cNvSpPr>
      </xdr:nvSpPr>
      <xdr:spPr bwMode="auto">
        <a:xfrm>
          <a:off x="1952625" y="3771900"/>
          <a:ext cx="1524000" cy="746125"/>
        </a:xfrm>
        <a:prstGeom prst="rightArrow">
          <a:avLst>
            <a:gd name="adj1" fmla="val 50000"/>
            <a:gd name="adj2" fmla="val 72222"/>
          </a:avLst>
        </a:prstGeom>
        <a:ln>
          <a:noFill/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45720" tIns="27432" rIns="0" bIns="27432" anchor="ctr" upright="1"/>
        <a:lstStyle/>
        <a:p>
          <a:pPr marL="0" indent="0" algn="ctr" rtl="0">
            <a:defRPr sz="1000"/>
          </a:pPr>
          <a:r>
            <a:rPr lang="da-DK" sz="1400" b="1" i="0" u="none" strike="noStrike" baseline="0">
              <a:solidFill>
                <a:srgbClr val="CCFFFF"/>
              </a:solidFill>
              <a:latin typeface="Georgia"/>
              <a:ea typeface="+mn-ea"/>
              <a:cs typeface="+mn-cs"/>
            </a:rPr>
            <a:t>LØNAFTALE</a:t>
          </a:r>
        </a:p>
      </xdr:txBody>
    </xdr:sp>
    <xdr:clientData/>
  </xdr:twoCellAnchor>
  <xdr:twoCellAnchor editAs="oneCell">
    <xdr:from>
      <xdr:col>0</xdr:col>
      <xdr:colOff>571500</xdr:colOff>
      <xdr:row>30</xdr:row>
      <xdr:rowOff>0</xdr:rowOff>
    </xdr:from>
    <xdr:to>
      <xdr:col>2</xdr:col>
      <xdr:colOff>28436</xdr:colOff>
      <xdr:row>31</xdr:row>
      <xdr:rowOff>133313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4991100"/>
          <a:ext cx="1114286" cy="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28575</xdr:rowOff>
    </xdr:from>
    <xdr:to>
      <xdr:col>5</xdr:col>
      <xdr:colOff>914400</xdr:colOff>
      <xdr:row>29</xdr:row>
      <xdr:rowOff>218406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4781550"/>
          <a:ext cx="4867275" cy="1898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regionsjaelland.dk/Blankette%20i%20gang/Skemaer%202013/ny%20L&#248;nforhandlingsske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sonaleblanket-till&#230;g%20til%20ans&#230;ttelsesbrev%20og%20L&#248;naftale%20til%20soc-%20institutioner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regionsjaelland.dk/Center%20for%20L&#248;n%20og%20Personale/Vidensgrupper%20og%20Tv&#230;rg&#229;ende%20funktionsomr&#229;der/Tv&#230;rg&#229;ende%20funktionsomr&#229;der/Blankette-intranet-Webansvarlig/Blanketter%20Region%20Sj&#230;lland/1%20Skabelon%20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aftale"/>
      <sheetName val="omkostninger"/>
      <sheetName val="område"/>
      <sheetName val="Ark1"/>
    </sheetNames>
    <sheetDataSet>
      <sheetData sheetId="0" refreshError="1"/>
      <sheetData sheetId="1" refreshError="1"/>
      <sheetData sheetId="2">
        <row r="3">
          <cell r="B3" t="str">
            <v>Holbæk Sygehus</v>
          </cell>
        </row>
        <row r="4">
          <cell r="B4" t="str">
            <v>Koncern HR</v>
          </cell>
        </row>
        <row r="5">
          <cell r="B5" t="str">
            <v>Koncern IT</v>
          </cell>
        </row>
        <row r="6">
          <cell r="B6" t="str">
            <v>Koncern Service</v>
          </cell>
        </row>
        <row r="7">
          <cell r="B7" t="str">
            <v>Koncern Økonomi</v>
          </cell>
        </row>
        <row r="8">
          <cell r="B8" t="str">
            <v>Kvalitet og udvikling</v>
          </cell>
        </row>
        <row r="9">
          <cell r="B9" t="str">
            <v>Ledelsessekretariat</v>
          </cell>
        </row>
        <row r="10">
          <cell r="B10" t="str">
            <v>Nykøbing Sygehus</v>
          </cell>
        </row>
        <row r="11">
          <cell r="B11" t="str">
            <v>Næstved-Slagelse-Ringsted Sygehus</v>
          </cell>
        </row>
        <row r="12">
          <cell r="B12" t="str">
            <v>Primær Sundhed</v>
          </cell>
        </row>
        <row r="13">
          <cell r="B13" t="str">
            <v>Produktion Forskning og Innovation</v>
          </cell>
        </row>
        <row r="14">
          <cell r="B14" t="str">
            <v>Præhospital Center</v>
          </cell>
        </row>
        <row r="15">
          <cell r="B15" t="str">
            <v>Psykiatrien</v>
          </cell>
        </row>
        <row r="16">
          <cell r="B16" t="str">
            <v>Regional Udvikling</v>
          </cell>
        </row>
        <row r="17">
          <cell r="B17" t="str">
            <v>Regionsdirektion</v>
          </cell>
        </row>
        <row r="18">
          <cell r="B18" t="str">
            <v>Regionsrådet</v>
          </cell>
        </row>
        <row r="19">
          <cell r="B19" t="str">
            <v>Roskilde-Køge Sygehus</v>
          </cell>
        </row>
        <row r="20">
          <cell r="B20" t="str">
            <v>Råd og nævn</v>
          </cell>
        </row>
        <row r="24">
          <cell r="B24" t="b">
            <v>0</v>
          </cell>
        </row>
        <row r="25">
          <cell r="B25" t="b">
            <v>0</v>
          </cell>
        </row>
        <row r="26">
          <cell r="B26" t="b">
            <v>0</v>
          </cell>
        </row>
        <row r="27">
          <cell r="B27" t="b">
            <v>0</v>
          </cell>
        </row>
        <row r="28">
          <cell r="B28" t="b">
            <v>0</v>
          </cell>
        </row>
        <row r="29">
          <cell r="B29" t="b">
            <v>0</v>
          </cell>
        </row>
        <row r="30">
          <cell r="B30" t="b">
            <v>0</v>
          </cell>
        </row>
        <row r="31">
          <cell r="B31" t="b">
            <v>0</v>
          </cell>
        </row>
        <row r="32">
          <cell r="B32" t="b">
            <v>0</v>
          </cell>
        </row>
        <row r="33">
          <cell r="B33" t="b">
            <v>0</v>
          </cell>
        </row>
        <row r="34">
          <cell r="B34" t="b">
            <v>0</v>
          </cell>
        </row>
        <row r="35">
          <cell r="B35" t="b">
            <v>0</v>
          </cell>
        </row>
        <row r="36">
          <cell r="B36" t="b">
            <v>0</v>
          </cell>
        </row>
        <row r="37">
          <cell r="B37" t="b">
            <v>0</v>
          </cell>
        </row>
        <row r="38">
          <cell r="B38" t="b">
            <v>0</v>
          </cell>
        </row>
        <row r="39">
          <cell r="B39" t="b">
            <v>0</v>
          </cell>
        </row>
        <row r="40">
          <cell r="B40" t="b">
            <v>0</v>
          </cell>
        </row>
        <row r="41">
          <cell r="B41" t="b">
            <v>0</v>
          </cell>
        </row>
        <row r="42">
          <cell r="B42" t="b">
            <v>0</v>
          </cell>
        </row>
        <row r="43">
          <cell r="B43" t="b">
            <v>0</v>
          </cell>
        </row>
        <row r="44">
          <cell r="B44" t="b">
            <v>0</v>
          </cell>
        </row>
        <row r="45">
          <cell r="B45" t="b">
            <v>0</v>
          </cell>
        </row>
        <row r="46">
          <cell r="B46" t="b">
            <v>0</v>
          </cell>
        </row>
        <row r="47">
          <cell r="B47" t="b">
            <v>0</v>
          </cell>
        </row>
        <row r="48">
          <cell r="B48" t="b">
            <v>0</v>
          </cell>
        </row>
        <row r="49">
          <cell r="B49" t="b">
            <v>0</v>
          </cell>
        </row>
        <row r="50">
          <cell r="B50" t="b">
            <v>0</v>
          </cell>
        </row>
        <row r="51">
          <cell r="B51" t="b">
            <v>0</v>
          </cell>
        </row>
        <row r="52">
          <cell r="B52" t="b">
            <v>0</v>
          </cell>
        </row>
        <row r="53">
          <cell r="B53" t="b">
            <v>0</v>
          </cell>
        </row>
        <row r="54">
          <cell r="B54" t="b">
            <v>0</v>
          </cell>
        </row>
        <row r="55">
          <cell r="B55" t="b">
            <v>0</v>
          </cell>
        </row>
        <row r="56">
          <cell r="B56" t="b">
            <v>0</v>
          </cell>
        </row>
        <row r="57">
          <cell r="B57" t="b">
            <v>0</v>
          </cell>
        </row>
        <row r="58">
          <cell r="B58" t="b">
            <v>0</v>
          </cell>
        </row>
        <row r="59">
          <cell r="B59" t="b">
            <v>0</v>
          </cell>
        </row>
        <row r="60">
          <cell r="B60" t="b">
            <v>0</v>
          </cell>
        </row>
        <row r="61">
          <cell r="B61" t="b">
            <v>0</v>
          </cell>
        </row>
        <row r="62">
          <cell r="B62" t="b">
            <v>0</v>
          </cell>
        </row>
        <row r="63">
          <cell r="B63" t="b">
            <v>0</v>
          </cell>
        </row>
        <row r="64">
          <cell r="B64" t="b">
            <v>0</v>
          </cell>
        </row>
        <row r="65">
          <cell r="B65" t="b">
            <v>0</v>
          </cell>
        </row>
        <row r="66">
          <cell r="B66" t="b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råde3"/>
      <sheetName val="område2"/>
      <sheetName val="område1"/>
      <sheetName val="område"/>
      <sheetName val="menu"/>
      <sheetName val="ansættelse"/>
      <sheetName val="ændring"/>
      <sheetName val="fratrædelse"/>
      <sheetName val="orlov"/>
      <sheetName val="lønaftale"/>
      <sheetName val="Ark2"/>
    </sheetNames>
    <sheetDataSet>
      <sheetData sheetId="0">
        <row r="3">
          <cell r="B3" t="str">
            <v>Holbæk Sygehus</v>
          </cell>
        </row>
        <row r="4">
          <cell r="B4" t="str">
            <v>Koncern HR</v>
          </cell>
        </row>
        <row r="5">
          <cell r="B5" t="str">
            <v>Koncern IT</v>
          </cell>
        </row>
        <row r="6">
          <cell r="B6" t="str">
            <v>Koncern Service</v>
          </cell>
        </row>
        <row r="7">
          <cell r="B7" t="str">
            <v>Koncern Økonomi</v>
          </cell>
        </row>
        <row r="8">
          <cell r="B8" t="str">
            <v>Kvalitet og udvikling</v>
          </cell>
        </row>
        <row r="9">
          <cell r="B9" t="str">
            <v>Ledelsessekretariat</v>
          </cell>
        </row>
        <row r="10">
          <cell r="B10" t="str">
            <v>Nykøbing Sygehus</v>
          </cell>
        </row>
        <row r="11">
          <cell r="B11" t="str">
            <v>Næstved-Slagelse-Ringsted Sygehus</v>
          </cell>
        </row>
        <row r="12">
          <cell r="B12" t="str">
            <v>Primær Sundhed</v>
          </cell>
        </row>
        <row r="13">
          <cell r="B13" t="str">
            <v>Produktion Forskning og Innovation</v>
          </cell>
        </row>
        <row r="14">
          <cell r="B14" t="str">
            <v>Præhospital Center</v>
          </cell>
        </row>
        <row r="15">
          <cell r="B15" t="str">
            <v>Psykiatrien</v>
          </cell>
        </row>
        <row r="16">
          <cell r="B16" t="str">
            <v>Regional Udvikling</v>
          </cell>
        </row>
        <row r="17">
          <cell r="B17" t="str">
            <v>Regionsdirektion</v>
          </cell>
        </row>
        <row r="18">
          <cell r="B18" t="str">
            <v>Regionsrådet</v>
          </cell>
        </row>
        <row r="19">
          <cell r="B19" t="str">
            <v>Roskilde-Køge Sygehus</v>
          </cell>
        </row>
        <row r="20">
          <cell r="B20" t="str">
            <v>Råd og nævn</v>
          </cell>
        </row>
        <row r="21">
          <cell r="B21" t="str">
            <v>Socialområdet</v>
          </cell>
        </row>
        <row r="22">
          <cell r="B22" t="str">
            <v>Sygehusapoteket</v>
          </cell>
        </row>
        <row r="24">
          <cell r="B24" t="b">
            <v>0</v>
          </cell>
        </row>
        <row r="25">
          <cell r="B25" t="b">
            <v>0</v>
          </cell>
        </row>
        <row r="26">
          <cell r="B26" t="b">
            <v>0</v>
          </cell>
        </row>
        <row r="27">
          <cell r="B27" t="b">
            <v>0</v>
          </cell>
        </row>
        <row r="28">
          <cell r="B28" t="b">
            <v>0</v>
          </cell>
        </row>
        <row r="29">
          <cell r="B29" t="b">
            <v>0</v>
          </cell>
        </row>
        <row r="30">
          <cell r="B30" t="b">
            <v>0</v>
          </cell>
        </row>
        <row r="31">
          <cell r="B31" t="b">
            <v>0</v>
          </cell>
        </row>
        <row r="32">
          <cell r="B32" t="b">
            <v>0</v>
          </cell>
        </row>
        <row r="33">
          <cell r="B33" t="b">
            <v>0</v>
          </cell>
        </row>
        <row r="34">
          <cell r="B34" t="b">
            <v>0</v>
          </cell>
        </row>
        <row r="35">
          <cell r="B35" t="b">
            <v>0</v>
          </cell>
        </row>
        <row r="36">
          <cell r="B36" t="b">
            <v>0</v>
          </cell>
        </row>
        <row r="37">
          <cell r="B37" t="b">
            <v>0</v>
          </cell>
        </row>
        <row r="38">
          <cell r="B38" t="b">
            <v>0</v>
          </cell>
        </row>
        <row r="39">
          <cell r="B39" t="b">
            <v>0</v>
          </cell>
        </row>
        <row r="40">
          <cell r="B40" t="b">
            <v>0</v>
          </cell>
        </row>
        <row r="41">
          <cell r="B41" t="b">
            <v>0</v>
          </cell>
        </row>
        <row r="42">
          <cell r="B42" t="b">
            <v>0</v>
          </cell>
        </row>
        <row r="43">
          <cell r="B43" t="b">
            <v>0</v>
          </cell>
        </row>
        <row r="44">
          <cell r="B44" t="b">
            <v>0</v>
          </cell>
        </row>
        <row r="45">
          <cell r="B45" t="b">
            <v>0</v>
          </cell>
        </row>
        <row r="46">
          <cell r="B46" t="b">
            <v>0</v>
          </cell>
        </row>
        <row r="47">
          <cell r="B47" t="b">
            <v>0</v>
          </cell>
        </row>
        <row r="48">
          <cell r="B48" t="b">
            <v>0</v>
          </cell>
        </row>
        <row r="49">
          <cell r="B49" t="b">
            <v>0</v>
          </cell>
        </row>
        <row r="50">
          <cell r="B50" t="b">
            <v>0</v>
          </cell>
        </row>
        <row r="51">
          <cell r="B51" t="b">
            <v>0</v>
          </cell>
        </row>
        <row r="52">
          <cell r="B52" t="b">
            <v>0</v>
          </cell>
        </row>
        <row r="53">
          <cell r="B53" t="b">
            <v>0</v>
          </cell>
        </row>
        <row r="54">
          <cell r="B54" t="b">
            <v>0</v>
          </cell>
        </row>
        <row r="55">
          <cell r="B55" t="b">
            <v>0</v>
          </cell>
        </row>
        <row r="56">
          <cell r="B56" t="b">
            <v>0</v>
          </cell>
        </row>
        <row r="57">
          <cell r="B57" t="b">
            <v>0</v>
          </cell>
        </row>
        <row r="58">
          <cell r="B58" t="b">
            <v>0</v>
          </cell>
        </row>
        <row r="59">
          <cell r="B59" t="b">
            <v>0</v>
          </cell>
        </row>
        <row r="60">
          <cell r="B60" t="b">
            <v>0</v>
          </cell>
        </row>
        <row r="61">
          <cell r="B61" t="b">
            <v>0</v>
          </cell>
        </row>
        <row r="62">
          <cell r="B62" t="b">
            <v>0</v>
          </cell>
        </row>
        <row r="63">
          <cell r="B63" t="b">
            <v>0</v>
          </cell>
        </row>
        <row r="64">
          <cell r="B64" t="b">
            <v>0</v>
          </cell>
        </row>
        <row r="65">
          <cell r="B65" t="b">
            <v>0</v>
          </cell>
        </row>
        <row r="66">
          <cell r="B66" t="b">
            <v>0</v>
          </cell>
        </row>
        <row r="67">
          <cell r="B67" t="b">
            <v>0</v>
          </cell>
        </row>
      </sheetData>
      <sheetData sheetId="1">
        <row r="3">
          <cell r="B3" t="str">
            <v>Holbæk Sygehus</v>
          </cell>
        </row>
        <row r="4">
          <cell r="B4" t="str">
            <v>Koncern HR</v>
          </cell>
        </row>
        <row r="5">
          <cell r="B5" t="str">
            <v>Koncern IT</v>
          </cell>
        </row>
        <row r="6">
          <cell r="B6" t="str">
            <v>Koncern Service</v>
          </cell>
        </row>
        <row r="7">
          <cell r="B7" t="str">
            <v>Koncern Økonomi</v>
          </cell>
        </row>
        <row r="8">
          <cell r="B8" t="str">
            <v>Kvalitet og udvikling</v>
          </cell>
        </row>
        <row r="9">
          <cell r="B9" t="str">
            <v>Ledelsessekretariat</v>
          </cell>
        </row>
        <row r="10">
          <cell r="B10" t="str">
            <v>Nykøbing Sygehus</v>
          </cell>
        </row>
        <row r="11">
          <cell r="B11" t="str">
            <v>Næstved-Slagelse-Ringsted Sygehus</v>
          </cell>
        </row>
        <row r="12">
          <cell r="B12" t="str">
            <v>Primær Sundhed</v>
          </cell>
        </row>
        <row r="13">
          <cell r="B13" t="str">
            <v>Produktion Forskning og Innovation</v>
          </cell>
        </row>
        <row r="14">
          <cell r="B14" t="str">
            <v>Præhospital Center</v>
          </cell>
        </row>
        <row r="15">
          <cell r="B15" t="str">
            <v>Psykiatrien</v>
          </cell>
        </row>
        <row r="16">
          <cell r="B16" t="str">
            <v>Regional Udvikling</v>
          </cell>
        </row>
        <row r="17">
          <cell r="B17" t="str">
            <v>Regionsdirektion</v>
          </cell>
        </row>
        <row r="18">
          <cell r="B18" t="str">
            <v>Regionsrådet</v>
          </cell>
        </row>
        <row r="19">
          <cell r="B19" t="str">
            <v>Roskilde-Køge Sygehus</v>
          </cell>
        </row>
        <row r="20">
          <cell r="B20" t="str">
            <v>Råd og nævn</v>
          </cell>
        </row>
        <row r="21">
          <cell r="B21" t="str">
            <v>Socialområdet</v>
          </cell>
        </row>
        <row r="22">
          <cell r="B22" t="str">
            <v>Sygehusapoteket</v>
          </cell>
        </row>
        <row r="24">
          <cell r="B24" t="b">
            <v>0</v>
          </cell>
        </row>
        <row r="25">
          <cell r="B25" t="b">
            <v>0</v>
          </cell>
        </row>
        <row r="26">
          <cell r="B26" t="b">
            <v>0</v>
          </cell>
        </row>
        <row r="27">
          <cell r="B27" t="b">
            <v>0</v>
          </cell>
        </row>
        <row r="28">
          <cell r="B28" t="b">
            <v>0</v>
          </cell>
        </row>
        <row r="29">
          <cell r="B29" t="b">
            <v>0</v>
          </cell>
        </row>
        <row r="30">
          <cell r="B30" t="b">
            <v>0</v>
          </cell>
        </row>
        <row r="31">
          <cell r="B31" t="b">
            <v>0</v>
          </cell>
        </row>
        <row r="32">
          <cell r="B32" t="b">
            <v>0</v>
          </cell>
        </row>
        <row r="33">
          <cell r="B33" t="b">
            <v>0</v>
          </cell>
        </row>
        <row r="34">
          <cell r="B34" t="b">
            <v>0</v>
          </cell>
        </row>
        <row r="35">
          <cell r="B35" t="b">
            <v>0</v>
          </cell>
        </row>
        <row r="36">
          <cell r="B36" t="b">
            <v>0</v>
          </cell>
        </row>
        <row r="37">
          <cell r="B37" t="b">
            <v>0</v>
          </cell>
        </row>
        <row r="38">
          <cell r="B38" t="b">
            <v>0</v>
          </cell>
        </row>
        <row r="39">
          <cell r="B39" t="b">
            <v>0</v>
          </cell>
        </row>
        <row r="40">
          <cell r="B40" t="b">
            <v>0</v>
          </cell>
        </row>
        <row r="41">
          <cell r="B41" t="b">
            <v>0</v>
          </cell>
        </row>
        <row r="42">
          <cell r="B42" t="b">
            <v>0</v>
          </cell>
        </row>
        <row r="43">
          <cell r="B43" t="b">
            <v>0</v>
          </cell>
        </row>
        <row r="44">
          <cell r="B44" t="b">
            <v>0</v>
          </cell>
        </row>
        <row r="45">
          <cell r="B45" t="b">
            <v>0</v>
          </cell>
        </row>
        <row r="46">
          <cell r="B46" t="b">
            <v>0</v>
          </cell>
        </row>
        <row r="47">
          <cell r="B47" t="b">
            <v>0</v>
          </cell>
        </row>
        <row r="48">
          <cell r="B48" t="b">
            <v>0</v>
          </cell>
        </row>
        <row r="49">
          <cell r="B49" t="b">
            <v>0</v>
          </cell>
        </row>
        <row r="50">
          <cell r="B50" t="b">
            <v>0</v>
          </cell>
        </row>
        <row r="51">
          <cell r="B51" t="b">
            <v>0</v>
          </cell>
        </row>
        <row r="52">
          <cell r="B52" t="b">
            <v>0</v>
          </cell>
        </row>
        <row r="53">
          <cell r="B53" t="b">
            <v>0</v>
          </cell>
        </row>
        <row r="54">
          <cell r="B54" t="b">
            <v>0</v>
          </cell>
        </row>
        <row r="55">
          <cell r="B55" t="b">
            <v>0</v>
          </cell>
        </row>
        <row r="56">
          <cell r="B56" t="b">
            <v>0</v>
          </cell>
        </row>
        <row r="57">
          <cell r="B57" t="b">
            <v>0</v>
          </cell>
        </row>
        <row r="58">
          <cell r="B58" t="b">
            <v>0</v>
          </cell>
        </row>
        <row r="59">
          <cell r="B59" t="b">
            <v>0</v>
          </cell>
        </row>
        <row r="60">
          <cell r="B60" t="b">
            <v>0</v>
          </cell>
        </row>
        <row r="61">
          <cell r="B61" t="b">
            <v>0</v>
          </cell>
        </row>
        <row r="62">
          <cell r="B62" t="b">
            <v>0</v>
          </cell>
        </row>
        <row r="63">
          <cell r="B63" t="b">
            <v>0</v>
          </cell>
        </row>
        <row r="64">
          <cell r="B64" t="b">
            <v>0</v>
          </cell>
        </row>
        <row r="65">
          <cell r="B65" t="b">
            <v>0</v>
          </cell>
        </row>
        <row r="66">
          <cell r="B66" t="b">
            <v>0</v>
          </cell>
        </row>
        <row r="67">
          <cell r="B67" t="b">
            <v>0</v>
          </cell>
        </row>
      </sheetData>
      <sheetData sheetId="2">
        <row r="3">
          <cell r="B3" t="str">
            <v>Holbæk Sygehus</v>
          </cell>
        </row>
        <row r="4">
          <cell r="B4" t="str">
            <v>Koncern HR</v>
          </cell>
        </row>
        <row r="5">
          <cell r="B5" t="str">
            <v>Koncern IT</v>
          </cell>
        </row>
        <row r="6">
          <cell r="B6" t="str">
            <v>Koncern Service</v>
          </cell>
        </row>
        <row r="7">
          <cell r="B7" t="str">
            <v>Koncern Økonomi</v>
          </cell>
        </row>
        <row r="8">
          <cell r="B8" t="str">
            <v>Kvalitet og udvikling</v>
          </cell>
        </row>
        <row r="9">
          <cell r="B9" t="str">
            <v>Ledelsessekretariat</v>
          </cell>
        </row>
        <row r="10">
          <cell r="B10" t="str">
            <v>Nykøbing Sygehus</v>
          </cell>
        </row>
        <row r="11">
          <cell r="B11" t="str">
            <v>Næstved-Slagelse-Ringsted Sygehus</v>
          </cell>
        </row>
        <row r="12">
          <cell r="B12" t="str">
            <v>Primær Sundhed</v>
          </cell>
        </row>
        <row r="13">
          <cell r="B13" t="str">
            <v>Produktion Forskning og Innovation</v>
          </cell>
        </row>
        <row r="14">
          <cell r="B14" t="str">
            <v>Præhospital Center</v>
          </cell>
        </row>
        <row r="15">
          <cell r="B15" t="str">
            <v>Psykiatrien</v>
          </cell>
        </row>
        <row r="16">
          <cell r="B16" t="str">
            <v>Regional Udvikling</v>
          </cell>
        </row>
        <row r="17">
          <cell r="B17" t="str">
            <v>Regionsdirektion</v>
          </cell>
        </row>
        <row r="18">
          <cell r="B18" t="str">
            <v>Regionsrådet</v>
          </cell>
        </row>
        <row r="19">
          <cell r="B19" t="str">
            <v>Roskilde-Køge Sygehus</v>
          </cell>
        </row>
        <row r="20">
          <cell r="B20" t="str">
            <v>Råd og nævn</v>
          </cell>
        </row>
        <row r="21">
          <cell r="B21" t="str">
            <v>Socialområdet</v>
          </cell>
        </row>
        <row r="22">
          <cell r="B22" t="str">
            <v>Sygehusapoteket</v>
          </cell>
        </row>
        <row r="24">
          <cell r="B24" t="b">
            <v>0</v>
          </cell>
        </row>
        <row r="25">
          <cell r="B25" t="b">
            <v>0</v>
          </cell>
        </row>
        <row r="26">
          <cell r="B26" t="b">
            <v>0</v>
          </cell>
        </row>
        <row r="27">
          <cell r="B27" t="b">
            <v>0</v>
          </cell>
        </row>
        <row r="28">
          <cell r="B28" t="b">
            <v>0</v>
          </cell>
        </row>
        <row r="29">
          <cell r="B29" t="b">
            <v>0</v>
          </cell>
        </row>
        <row r="30">
          <cell r="B30" t="b">
            <v>0</v>
          </cell>
        </row>
        <row r="31">
          <cell r="B31" t="b">
            <v>0</v>
          </cell>
        </row>
        <row r="32">
          <cell r="B32" t="b">
            <v>0</v>
          </cell>
        </row>
        <row r="33">
          <cell r="B33" t="b">
            <v>0</v>
          </cell>
        </row>
        <row r="34">
          <cell r="B34" t="b">
            <v>0</v>
          </cell>
        </row>
        <row r="35">
          <cell r="B35" t="b">
            <v>0</v>
          </cell>
        </row>
        <row r="36">
          <cell r="B36" t="b">
            <v>0</v>
          </cell>
        </row>
        <row r="37">
          <cell r="B37" t="b">
            <v>0</v>
          </cell>
        </row>
        <row r="38">
          <cell r="B38" t="b">
            <v>0</v>
          </cell>
        </row>
        <row r="39">
          <cell r="B39" t="b">
            <v>0</v>
          </cell>
        </row>
        <row r="40">
          <cell r="B40" t="b">
            <v>0</v>
          </cell>
        </row>
        <row r="41">
          <cell r="B41" t="b">
            <v>0</v>
          </cell>
        </row>
        <row r="42">
          <cell r="B42" t="b">
            <v>0</v>
          </cell>
        </row>
        <row r="43">
          <cell r="B43" t="b">
            <v>0</v>
          </cell>
        </row>
        <row r="44">
          <cell r="B44" t="b">
            <v>0</v>
          </cell>
        </row>
        <row r="45">
          <cell r="B45" t="b">
            <v>0</v>
          </cell>
        </row>
        <row r="46">
          <cell r="B46" t="b">
            <v>0</v>
          </cell>
        </row>
        <row r="47">
          <cell r="B47" t="b">
            <v>0</v>
          </cell>
        </row>
        <row r="48">
          <cell r="B48" t="b">
            <v>0</v>
          </cell>
        </row>
        <row r="49">
          <cell r="B49" t="b">
            <v>0</v>
          </cell>
        </row>
        <row r="50">
          <cell r="B50" t="b">
            <v>0</v>
          </cell>
        </row>
        <row r="51">
          <cell r="B51" t="b">
            <v>0</v>
          </cell>
        </row>
        <row r="52">
          <cell r="B52" t="b">
            <v>0</v>
          </cell>
        </row>
        <row r="53">
          <cell r="B53" t="b">
            <v>0</v>
          </cell>
        </row>
        <row r="54">
          <cell r="B54" t="b">
            <v>0</v>
          </cell>
        </row>
        <row r="55">
          <cell r="B55" t="b">
            <v>0</v>
          </cell>
        </row>
        <row r="56">
          <cell r="B56" t="b">
            <v>0</v>
          </cell>
        </row>
        <row r="57">
          <cell r="B57" t="b">
            <v>0</v>
          </cell>
        </row>
        <row r="58">
          <cell r="B58" t="b">
            <v>0</v>
          </cell>
        </row>
        <row r="59">
          <cell r="B59" t="b">
            <v>0</v>
          </cell>
        </row>
        <row r="60">
          <cell r="B60" t="b">
            <v>0</v>
          </cell>
        </row>
        <row r="61">
          <cell r="B61" t="b">
            <v>0</v>
          </cell>
        </row>
        <row r="62">
          <cell r="B62" t="b">
            <v>0</v>
          </cell>
        </row>
        <row r="63">
          <cell r="B63" t="b">
            <v>0</v>
          </cell>
        </row>
        <row r="64">
          <cell r="B64" t="b">
            <v>0</v>
          </cell>
        </row>
        <row r="65">
          <cell r="B65" t="b">
            <v>0</v>
          </cell>
        </row>
        <row r="66">
          <cell r="B66" t="b">
            <v>0</v>
          </cell>
        </row>
        <row r="67">
          <cell r="B67" t="b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>
        <row r="1">
          <cell r="O1" t="str">
            <v>Administration Holbæk</v>
          </cell>
        </row>
        <row r="2">
          <cell r="N2" t="str">
            <v xml:space="preserve">ikke nødvendigt </v>
          </cell>
          <cell r="O2" t="str">
            <v>Administrationen/Stab  - Roskilde</v>
          </cell>
        </row>
        <row r="3">
          <cell r="N3" t="str">
            <v>Straffeattest</v>
          </cell>
          <cell r="O3" t="str">
            <v xml:space="preserve">Administrationen/Stab - Nykøbing F. </v>
          </cell>
        </row>
        <row r="4">
          <cell r="N4" t="str">
            <v>Børneattest</v>
          </cell>
          <cell r="O4" t="str">
            <v>Administrationen/Stab - Næstved</v>
          </cell>
        </row>
        <row r="5">
          <cell r="N5" t="str">
            <v>Straffe- og børneattest</v>
          </cell>
          <cell r="O5" t="str">
            <v>Akut - Køge</v>
          </cell>
        </row>
        <row r="6">
          <cell r="O6" t="str">
            <v>Akut - Slagelse</v>
          </cell>
        </row>
        <row r="7">
          <cell r="O7" t="str">
            <v>Akut Holbæk</v>
          </cell>
        </row>
        <row r="8">
          <cell r="O8" t="str">
            <v>Akut Nykøbing F.</v>
          </cell>
        </row>
        <row r="9">
          <cell r="O9" t="str">
            <v>Anæstesi - Køge</v>
          </cell>
        </row>
        <row r="10">
          <cell r="O10" t="str">
            <v>Anæstesi - Næstved</v>
          </cell>
        </row>
        <row r="11">
          <cell r="O11" t="str">
            <v>Anæstesi - Roskilde</v>
          </cell>
        </row>
        <row r="12">
          <cell r="O12" t="str">
            <v>Anæstesi - Slagelse/Ringsted</v>
          </cell>
        </row>
        <row r="13">
          <cell r="O13" t="str">
            <v>Anæstesi Nykøbing F.</v>
          </cell>
        </row>
        <row r="14">
          <cell r="O14" t="str">
            <v>Anæstesien Holbæk</v>
          </cell>
        </row>
        <row r="15">
          <cell r="O15" t="str">
            <v>Arbejdsmedicinsk - Køge</v>
          </cell>
        </row>
        <row r="16">
          <cell r="O16" t="str">
            <v>Arbejdsmedicinsk - Slagelse</v>
          </cell>
        </row>
        <row r="17">
          <cell r="O17" t="str">
            <v>Arbejdsmedicinsk Nykøbing F.</v>
          </cell>
        </row>
        <row r="18">
          <cell r="O18" t="str">
            <v>Billeddiagnostik - Køge</v>
          </cell>
        </row>
        <row r="19">
          <cell r="O19" t="str">
            <v>Billeddiagnostik - Roskilde</v>
          </cell>
        </row>
        <row r="20">
          <cell r="O20" t="str">
            <v>Byggeprojektenheden - Slagelse</v>
          </cell>
        </row>
        <row r="21">
          <cell r="O21" t="str">
            <v>Dermatologisk - Roskilde</v>
          </cell>
        </row>
        <row r="22">
          <cell r="O22" t="str">
            <v>Fys, Ergo Holbæk</v>
          </cell>
        </row>
        <row r="23">
          <cell r="O23" t="str">
            <v>Fysio- Nuklearmedicinsk - Næstved</v>
          </cell>
        </row>
        <row r="24">
          <cell r="O24" t="str">
            <v>Garantiklinik - Ringsted</v>
          </cell>
        </row>
        <row r="25">
          <cell r="O25" t="str">
            <v>Gearti - Næstved</v>
          </cell>
        </row>
        <row r="26">
          <cell r="O26" t="str">
            <v>Generel - Køge</v>
          </cell>
        </row>
        <row r="27">
          <cell r="O27" t="str">
            <v>Generel - Roskilde</v>
          </cell>
        </row>
        <row r="28">
          <cell r="O28" t="str">
            <v>Geriatri - Slagelse</v>
          </cell>
        </row>
        <row r="29">
          <cell r="O29" t="str">
            <v>Geriatri Nykøbing F.</v>
          </cell>
        </row>
        <row r="30">
          <cell r="O30" t="str">
            <v>Geriatrisk - Roskilde</v>
          </cell>
        </row>
        <row r="31">
          <cell r="O31" t="str">
            <v>Gyn/Obs - Roskilde</v>
          </cell>
        </row>
        <row r="32">
          <cell r="O32" t="str">
            <v>Gynækologi/obstetrik Holbæk</v>
          </cell>
        </row>
        <row r="33">
          <cell r="O33" t="str">
            <v>Gynækologisk - Næstved</v>
          </cell>
        </row>
        <row r="34">
          <cell r="O34" t="str">
            <v>Gynækologisk/obstetrik Nykøbing F.</v>
          </cell>
        </row>
        <row r="35">
          <cell r="O35" t="str">
            <v>Hæmatologisk - Roskilde</v>
          </cell>
        </row>
        <row r="36">
          <cell r="O36" t="str">
            <v>Immunologi - Regional funktion</v>
          </cell>
        </row>
        <row r="37">
          <cell r="O37" t="str">
            <v>Intern medicin Nykøbing F.</v>
          </cell>
        </row>
        <row r="38">
          <cell r="O38" t="str">
            <v>Kardiologisk - Roskilde</v>
          </cell>
        </row>
        <row r="39">
          <cell r="O39" t="str">
            <v>Kirurgi - Slagelse</v>
          </cell>
        </row>
        <row r="40">
          <cell r="O40" t="str">
            <v>Kirurgi Holbæk</v>
          </cell>
        </row>
        <row r="41">
          <cell r="O41" t="str">
            <v>Kirurgi Nykøbing F.</v>
          </cell>
        </row>
        <row r="42">
          <cell r="O42" t="str">
            <v>Kirurgisk - Køge</v>
          </cell>
        </row>
        <row r="43">
          <cell r="O43" t="str">
            <v>Kirurgisk - Roskilde</v>
          </cell>
        </row>
        <row r="44">
          <cell r="O44" t="str">
            <v>Klinisk Biokemi - Regional funktion</v>
          </cell>
        </row>
        <row r="45">
          <cell r="O45" t="str">
            <v>Klinisk Biokemi Holbæk</v>
          </cell>
        </row>
        <row r="46">
          <cell r="O46" t="str">
            <v>Klinisk Biokemisk - Køge</v>
          </cell>
        </row>
        <row r="47">
          <cell r="O47" t="str">
            <v>Klinisk Biokemisk - Roskilde</v>
          </cell>
        </row>
        <row r="48">
          <cell r="O48" t="str">
            <v>Klinisk fysiologi Holbæk</v>
          </cell>
        </row>
        <row r="49">
          <cell r="O49" t="str">
            <v>Klinisk Fysiologisk - Køge</v>
          </cell>
        </row>
        <row r="50">
          <cell r="O50" t="str">
            <v>Lærlinge og elever - Næst./Slag./Ring.</v>
          </cell>
        </row>
        <row r="51">
          <cell r="O51" t="str">
            <v>Mammakirurgisk- Ringsted</v>
          </cell>
        </row>
        <row r="52">
          <cell r="O52" t="str">
            <v>Medicinsk - Køge</v>
          </cell>
        </row>
        <row r="53">
          <cell r="O53" t="str">
            <v>Medicinsk - Næstved</v>
          </cell>
        </row>
        <row r="54">
          <cell r="O54" t="str">
            <v>Medicinsk - Roskilde</v>
          </cell>
        </row>
        <row r="55">
          <cell r="O55" t="str">
            <v>Medicinsk - Slagelse</v>
          </cell>
        </row>
        <row r="56">
          <cell r="O56" t="str">
            <v>Medicinsk Holbæk</v>
          </cell>
        </row>
        <row r="57">
          <cell r="O57" t="str">
            <v>Medico - Næstved</v>
          </cell>
        </row>
        <row r="58">
          <cell r="O58" t="str">
            <v>Medicoteknik Nykøbing F.</v>
          </cell>
        </row>
        <row r="59">
          <cell r="O59" t="str">
            <v>Mikrobiologi - Regional funktion</v>
          </cell>
        </row>
        <row r="60">
          <cell r="O60" t="str">
            <v>Neurologisk - Næstved</v>
          </cell>
        </row>
        <row r="61">
          <cell r="O61" t="str">
            <v>Neurologisk - Roskilde</v>
          </cell>
        </row>
        <row r="62">
          <cell r="O62" t="str">
            <v>Onkologi - Næstved</v>
          </cell>
        </row>
        <row r="63">
          <cell r="O63" t="str">
            <v>Onkologisk - Roskilde</v>
          </cell>
        </row>
        <row r="64">
          <cell r="O64" t="str">
            <v>Ortopædkirurgi Holbæk</v>
          </cell>
        </row>
        <row r="65">
          <cell r="O65" t="str">
            <v>Ortopædkirurgi Nykøbing F.</v>
          </cell>
        </row>
        <row r="66">
          <cell r="O66" t="str">
            <v>Ortopædkirurgi- Næstved/Slagelse</v>
          </cell>
        </row>
        <row r="67">
          <cell r="O67" t="str">
            <v>Ortopædkirurgisk - Køge</v>
          </cell>
        </row>
        <row r="68">
          <cell r="O68" t="str">
            <v>Patologi - Næstved/Slagelse</v>
          </cell>
        </row>
        <row r="69">
          <cell r="O69" t="str">
            <v>Patologisk - Roskilde</v>
          </cell>
        </row>
        <row r="70">
          <cell r="O70" t="str">
            <v>Plastikkirurgisk - Roskilde</v>
          </cell>
        </row>
        <row r="71">
          <cell r="O71" t="str">
            <v>Praksisreservelæger - Næstved/Slagelse</v>
          </cell>
        </row>
        <row r="72">
          <cell r="O72" t="str">
            <v>Psyk. Afd. for Børne og ungdomspsykiatri</v>
          </cell>
        </row>
        <row r="73">
          <cell r="O73" t="str">
            <v>Psyk. Afd. for specialfunktioner</v>
          </cell>
        </row>
        <row r="74">
          <cell r="O74" t="str">
            <v>Psyk. Enhed for brugerst. Psykiatri</v>
          </cell>
        </row>
        <row r="75">
          <cell r="O75" t="str">
            <v>Psyk. Ledelse</v>
          </cell>
        </row>
        <row r="76">
          <cell r="O76" t="str">
            <v>Psyk. Praksiskonsulenter</v>
          </cell>
        </row>
        <row r="77">
          <cell r="O77" t="str">
            <v>Psyk. Psyk info</v>
          </cell>
        </row>
        <row r="78">
          <cell r="O78" t="str">
            <v>Psyk. Psykiatrien Syd</v>
          </cell>
        </row>
        <row r="79">
          <cell r="O79" t="str">
            <v>Psyk. Psykiatrien Vest</v>
          </cell>
        </row>
        <row r="80">
          <cell r="O80" t="str">
            <v>Psyk. Psykiatrien Øst</v>
          </cell>
        </row>
        <row r="81">
          <cell r="O81" t="str">
            <v>Psyk. Psykiatrihuset</v>
          </cell>
        </row>
        <row r="82">
          <cell r="O82" t="str">
            <v>Psyk. Psykiatriområdet</v>
          </cell>
        </row>
        <row r="83">
          <cell r="O83" t="str">
            <v>Psyk. Psykiatrisk forskningsenhed</v>
          </cell>
        </row>
        <row r="84">
          <cell r="O84" t="str">
            <v>Psyk. Psykiatrisk visitationsklinik</v>
          </cell>
        </row>
        <row r="85">
          <cell r="O85" t="str">
            <v>Psyk. Retspsykiatri</v>
          </cell>
        </row>
        <row r="86">
          <cell r="O86" t="str">
            <v>Psyk. Stabsoverlægefunktionen</v>
          </cell>
        </row>
        <row r="87">
          <cell r="O87" t="str">
            <v>Pædiatri - Næstved</v>
          </cell>
        </row>
        <row r="88">
          <cell r="O88" t="str">
            <v>Pædiatri Holbæk</v>
          </cell>
        </row>
        <row r="89">
          <cell r="O89" t="str">
            <v>Pædiatri Nykøbing F.</v>
          </cell>
        </row>
        <row r="90">
          <cell r="O90" t="str">
            <v>Pædiatrisk - Roskilde</v>
          </cell>
        </row>
        <row r="91">
          <cell r="O91" t="str">
            <v>Radiologi - Ringsted</v>
          </cell>
        </row>
        <row r="92">
          <cell r="O92" t="str">
            <v>Radiologi - Slagelse</v>
          </cell>
        </row>
        <row r="93">
          <cell r="O93" t="str">
            <v>Radiologi Holbæk</v>
          </cell>
        </row>
        <row r="94">
          <cell r="O94" t="str">
            <v>Radiologi Nykøbing F.</v>
          </cell>
        </row>
        <row r="95">
          <cell r="O95" t="str">
            <v>Radiologi- Næstved</v>
          </cell>
        </row>
        <row r="96">
          <cell r="O96" t="str">
            <v>Reumalogisk - Roskilde</v>
          </cell>
        </row>
        <row r="97">
          <cell r="O97" t="str">
            <v>Reumalogisk- Køge</v>
          </cell>
        </row>
        <row r="98">
          <cell r="O98" t="str">
            <v>Reumalogisk/geriatrisk - Køge</v>
          </cell>
        </row>
        <row r="99">
          <cell r="O99" t="str">
            <v>Reumatologi Nykøbing F.</v>
          </cell>
        </row>
        <row r="100">
          <cell r="O100" t="str">
            <v>Reumatologi, fys, ergo - Næst./Slag./Ring.</v>
          </cell>
        </row>
        <row r="101">
          <cell r="O101" t="str">
            <v>Service - Køge</v>
          </cell>
        </row>
        <row r="102">
          <cell r="O102" t="str">
            <v>Service - Roskilde</v>
          </cell>
        </row>
        <row r="103">
          <cell r="O103" t="str">
            <v>Socialrådgiverne - Køge</v>
          </cell>
        </row>
        <row r="104">
          <cell r="O104" t="str">
            <v>Socialrådgiverne - Roskilde</v>
          </cell>
        </row>
        <row r="105">
          <cell r="O105" t="str">
            <v>Sygehusledelse  - Køge</v>
          </cell>
        </row>
        <row r="106">
          <cell r="O106" t="str">
            <v>Sygehusledelse - Roskilde</v>
          </cell>
        </row>
        <row r="107">
          <cell r="O107" t="str">
            <v>Sygehusledelse Holbæk</v>
          </cell>
        </row>
        <row r="108">
          <cell r="O108" t="str">
            <v>Sygehusledelsen - Næstved</v>
          </cell>
        </row>
        <row r="109">
          <cell r="O109" t="str">
            <v>Sygehusledelsen Nykøbing F.</v>
          </cell>
        </row>
        <row r="110">
          <cell r="O110" t="str">
            <v>Tand- mund- kæbe - Næstved</v>
          </cell>
        </row>
        <row r="111">
          <cell r="O111" t="str">
            <v>Teknisk Afdeling - Køge</v>
          </cell>
        </row>
        <row r="112">
          <cell r="O112" t="str">
            <v>Teknisk Afdeling - Roskilde</v>
          </cell>
        </row>
        <row r="113">
          <cell r="O113" t="str">
            <v>Urologi - Næstved</v>
          </cell>
        </row>
        <row r="114">
          <cell r="O114" t="str">
            <v>Urologisk Afdeling - Roskilde</v>
          </cell>
        </row>
        <row r="115">
          <cell r="O115" t="str">
            <v>Øjenafdelingen - Næstved</v>
          </cell>
        </row>
        <row r="116">
          <cell r="O116" t="str">
            <v>Øjenafdelingen - Roskilde</v>
          </cell>
        </row>
        <row r="117">
          <cell r="O117" t="str">
            <v>Øre Næse Hals - Køge</v>
          </cell>
        </row>
        <row r="118">
          <cell r="O118" t="str">
            <v>Øre- næse- Hals - Næstved/Slagelse</v>
          </cell>
        </row>
        <row r="119">
          <cell r="O119" t="str">
            <v>Øre Næse Hals - Roskilde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Å2"/>
      <sheetName val="BLÅ"/>
      <sheetName val="GRÅ"/>
      <sheetName val=" område"/>
      <sheetName val="NSR"/>
      <sheetName val="SU"/>
      <sheetName val="HO"/>
      <sheetName val="NY"/>
      <sheetName val="Psyk"/>
      <sheetName val="SOC"/>
      <sheetName val="APO"/>
      <sheetName val="KS"/>
      <sheetName val="KØ"/>
      <sheetName val="KHR"/>
      <sheetName val="PRÆ"/>
      <sheetName val="PRIM"/>
      <sheetName val="IT"/>
      <sheetName val="LED"/>
      <sheetName val="RU"/>
      <sheetName val="KU"/>
      <sheetName val="PFI"/>
      <sheetName val="IKE"/>
      <sheetName val="RS"/>
    </sheetNames>
    <sheetDataSet>
      <sheetData sheetId="0"/>
      <sheetData sheetId="1" refreshError="1"/>
      <sheetData sheetId="2" refreshError="1"/>
      <sheetData sheetId="3">
        <row r="3">
          <cell r="B3" t="str">
            <v>Holbæk Sygehus</v>
          </cell>
        </row>
        <row r="4">
          <cell r="B4" t="str">
            <v>Intern Kontrolenhed</v>
          </cell>
        </row>
        <row r="5">
          <cell r="B5" t="str">
            <v>Koncern HR</v>
          </cell>
        </row>
        <row r="6">
          <cell r="B6" t="str">
            <v>Koncern IT</v>
          </cell>
        </row>
        <row r="7">
          <cell r="B7" t="str">
            <v>Koncern Service</v>
          </cell>
        </row>
        <row r="8">
          <cell r="B8" t="str">
            <v>Koncern Økonomi</v>
          </cell>
        </row>
        <row r="9">
          <cell r="B9" t="str">
            <v>Kvalitet og udvikling</v>
          </cell>
        </row>
        <row r="10">
          <cell r="B10" t="str">
            <v>Ledelsessekretariat</v>
          </cell>
        </row>
        <row r="11">
          <cell r="B11" t="str">
            <v>Nykøbing Sygehus</v>
          </cell>
        </row>
        <row r="12">
          <cell r="B12" t="str">
            <v>Næstved-Slagelse-Ringsted Sygehus</v>
          </cell>
        </row>
        <row r="13">
          <cell r="B13" t="str">
            <v>Primær Sundhed</v>
          </cell>
        </row>
        <row r="14">
          <cell r="B14" t="str">
            <v>Produktion Forskning og Innovation</v>
          </cell>
        </row>
        <row r="15">
          <cell r="B15" t="str">
            <v>Præhospital Center</v>
          </cell>
        </row>
        <row r="16">
          <cell r="B16" t="str">
            <v>Psykiatrien</v>
          </cell>
        </row>
        <row r="17">
          <cell r="B17" t="str">
            <v>Regional Udvikling</v>
          </cell>
        </row>
        <row r="18">
          <cell r="B18" t="str">
            <v>Regionsdirektion</v>
          </cell>
        </row>
        <row r="19">
          <cell r="B19" t="str">
            <v>Regionsrådet</v>
          </cell>
        </row>
        <row r="20">
          <cell r="B20" t="str">
            <v>Råd og nævn</v>
          </cell>
        </row>
        <row r="21">
          <cell r="B21" t="str">
            <v>Sjællands Universitetshospital</v>
          </cell>
        </row>
        <row r="22">
          <cell r="B22" t="str">
            <v>Socialområdet</v>
          </cell>
        </row>
        <row r="23">
          <cell r="B23" t="str">
            <v>Sygehusapoteket</v>
          </cell>
        </row>
        <row r="24">
          <cell r="A24" t="str">
            <v>Koncern Service Vask</v>
          </cell>
          <cell r="B24" t="str">
            <v>KS Køkken - Holbæk - Niv.3-KSHKKØHOL3</v>
          </cell>
        </row>
        <row r="25">
          <cell r="A25" t="str">
            <v>Koncern Service 1</v>
          </cell>
          <cell r="B25" t="str">
            <v>KS Køkken - Holbæk - Niv.4-KSHKKØHOL4</v>
          </cell>
        </row>
        <row r="26">
          <cell r="A26" t="str">
            <v>Koncern Service 2</v>
          </cell>
          <cell r="B26" t="str">
            <v>KS Køkken - Holbæk-KSHKKØHO</v>
          </cell>
        </row>
        <row r="27">
          <cell r="A27" t="str">
            <v>KS - Køkken - Stab - Niv.3</v>
          </cell>
          <cell r="B27" t="str">
            <v>KS Køkken - Holbæk - Køkken A (VP)-KSHKKØHOA</v>
          </cell>
        </row>
        <row r="28">
          <cell r="A28" t="str">
            <v>KS Have og Vej - Niv.3</v>
          </cell>
          <cell r="B28" t="str">
            <v>KS Køkken - Holbæk - Køkken G (VP)-KSHKKØHOG</v>
          </cell>
        </row>
        <row r="29">
          <cell r="A29" t="str">
            <v>KS Køkken - Holbæk - Niv.3</v>
          </cell>
          <cell r="B29" t="str">
            <v>KS Køkken - Holbæk - Køkken T (VP)-KSHKKØHOT</v>
          </cell>
        </row>
        <row r="30">
          <cell r="A30" t="str">
            <v>KS Regionsus</v>
          </cell>
          <cell r="B30" t="str">
            <v>KS Køkken - Kantinen - Niv.3-KSHKKASOL3</v>
          </cell>
        </row>
        <row r="31">
          <cell r="A31" t="str">
            <v>KS Køkken - Slagelse Niv.3</v>
          </cell>
          <cell r="B31" t="str">
            <v>KS Køkken - Kantinen - Ledelse-KSHKKASOLE</v>
          </cell>
        </row>
        <row r="32">
          <cell r="A32" t="str">
            <v>*</v>
          </cell>
          <cell r="B32" t="str">
            <v>KS Køkken - Kantinen - Holbæk-KSHKKAHO</v>
          </cell>
        </row>
        <row r="33">
          <cell r="A33" t="str">
            <v>*</v>
          </cell>
          <cell r="B33" t="str">
            <v>KS Køkken - Kantinen - Køge-KSHKKAKØ</v>
          </cell>
        </row>
        <row r="34">
          <cell r="A34" t="str">
            <v>*</v>
          </cell>
          <cell r="B34" t="str">
            <v>KS Køkken - Kantinen - Nykøbing F.-KSHKKANY</v>
          </cell>
        </row>
        <row r="35">
          <cell r="A35" t="str">
            <v>*</v>
          </cell>
          <cell r="B35" t="str">
            <v>KS Køkken - Kantinen - Næstved-KSHKKANÆ</v>
          </cell>
        </row>
        <row r="36">
          <cell r="A36" t="str">
            <v>*</v>
          </cell>
          <cell r="B36" t="str">
            <v>KS Køkken - Kantinen - Psyk. Roskilde-KSHKKAROPS</v>
          </cell>
        </row>
        <row r="37">
          <cell r="A37" t="str">
            <v>*</v>
          </cell>
          <cell r="B37" t="str">
            <v>KS Køkken - Kantinen - Psyk. Slagelse-KSHKKASLPS</v>
          </cell>
        </row>
        <row r="38">
          <cell r="A38" t="str">
            <v>*</v>
          </cell>
          <cell r="B38" t="str">
            <v>KS Køkken - Kantinen - Psyk. Vordingborg-KSHKKAVO</v>
          </cell>
        </row>
        <row r="39">
          <cell r="A39" t="str">
            <v>*</v>
          </cell>
          <cell r="B39" t="str">
            <v>KS Køkken - Kantinen - Ringsted-KSHKKARI</v>
          </cell>
        </row>
        <row r="40">
          <cell r="A40" t="str">
            <v>*</v>
          </cell>
          <cell r="B40" t="str">
            <v>KS Køkken - Kantinen - Roskilde-KSHKKARO</v>
          </cell>
        </row>
        <row r="41">
          <cell r="A41" t="str">
            <v>*</v>
          </cell>
          <cell r="B41" t="str">
            <v>KS Køkken - Kantinen - Slagelse-KSHKKASL</v>
          </cell>
        </row>
        <row r="42">
          <cell r="A42" t="str">
            <v>*</v>
          </cell>
          <cell r="B42" t="str">
            <v>KS Køkken - Slagelse - Niv.4-KSHKKØSLL4</v>
          </cell>
        </row>
        <row r="43">
          <cell r="A43" t="str">
            <v>*</v>
          </cell>
          <cell r="B43" t="str">
            <v>KS Køkken - Slagelse-KSHKKØSL</v>
          </cell>
        </row>
        <row r="44">
          <cell r="A44" t="str">
            <v>*</v>
          </cell>
          <cell r="B44" t="str">
            <v>KS Køkken - Slagelse - Køkken B (VP)-KSHKKØSLB</v>
          </cell>
        </row>
        <row r="45">
          <cell r="A45" t="str">
            <v>*</v>
          </cell>
          <cell r="B45" t="str">
            <v>KS Køkken - Slagelse - Plan D (VP)-KSHKKØSLD</v>
          </cell>
        </row>
        <row r="46">
          <cell r="A46" t="str">
            <v>*</v>
          </cell>
          <cell r="B46" t="str">
            <v>*</v>
          </cell>
        </row>
        <row r="47">
          <cell r="A47" t="str">
            <v>*</v>
          </cell>
          <cell r="B47" t="str">
            <v>*</v>
          </cell>
        </row>
        <row r="48">
          <cell r="A48" t="str">
            <v>*</v>
          </cell>
          <cell r="B48" t="str">
            <v>*</v>
          </cell>
        </row>
        <row r="49">
          <cell r="A49" t="str">
            <v>*</v>
          </cell>
          <cell r="B49" t="str">
            <v>*</v>
          </cell>
        </row>
        <row r="50">
          <cell r="A50" t="str">
            <v>*</v>
          </cell>
          <cell r="B50" t="str">
            <v>*</v>
          </cell>
        </row>
        <row r="51">
          <cell r="A51" t="str">
            <v>*</v>
          </cell>
          <cell r="B51" t="str">
            <v>*</v>
          </cell>
        </row>
        <row r="52">
          <cell r="A52" t="str">
            <v>*</v>
          </cell>
          <cell r="B52" t="str">
            <v>*</v>
          </cell>
        </row>
        <row r="53">
          <cell r="A53" t="str">
            <v>*</v>
          </cell>
          <cell r="B53" t="str">
            <v>*</v>
          </cell>
        </row>
        <row r="54">
          <cell r="B54" t="str">
            <v>*</v>
          </cell>
        </row>
        <row r="55">
          <cell r="B55" t="str">
            <v>*</v>
          </cell>
        </row>
        <row r="56">
          <cell r="B56" t="str">
            <v>*</v>
          </cell>
        </row>
        <row r="57">
          <cell r="B57" t="str">
            <v>*</v>
          </cell>
        </row>
        <row r="58">
          <cell r="B58" t="str">
            <v>*</v>
          </cell>
        </row>
        <row r="59">
          <cell r="B59" t="str">
            <v>*</v>
          </cell>
        </row>
        <row r="60">
          <cell r="B60" t="str">
            <v>*</v>
          </cell>
        </row>
        <row r="61">
          <cell r="B61" t="str">
            <v>*</v>
          </cell>
        </row>
        <row r="62">
          <cell r="B62" t="str">
            <v>*</v>
          </cell>
        </row>
        <row r="63">
          <cell r="B63" t="str">
            <v>*</v>
          </cell>
        </row>
        <row r="64">
          <cell r="B64" t="str">
            <v>*</v>
          </cell>
        </row>
        <row r="65">
          <cell r="B65" t="str">
            <v>*</v>
          </cell>
        </row>
        <row r="66">
          <cell r="B66" t="str">
            <v>*</v>
          </cell>
        </row>
        <row r="67">
          <cell r="B67" t="str">
            <v>*</v>
          </cell>
        </row>
        <row r="68">
          <cell r="B68" t="str">
            <v>*</v>
          </cell>
        </row>
        <row r="69">
          <cell r="B69" t="str">
            <v>*</v>
          </cell>
        </row>
        <row r="70">
          <cell r="B70" t="str">
            <v>*</v>
          </cell>
        </row>
        <row r="71">
          <cell r="B71" t="str">
            <v>*</v>
          </cell>
        </row>
        <row r="72">
          <cell r="B72" t="str">
            <v>*</v>
          </cell>
        </row>
        <row r="73">
          <cell r="B73" t="str">
            <v>*</v>
          </cell>
        </row>
        <row r="74">
          <cell r="B74" t="str">
            <v>*</v>
          </cell>
        </row>
        <row r="75">
          <cell r="B75" t="str">
            <v>*</v>
          </cell>
        </row>
        <row r="76">
          <cell r="B76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2" name="Tabel2" displayName="Tabel2" ref="C27:O42" totalsRowShown="0">
  <autoFilter ref="C27:O42"/>
  <tableColumns count="13">
    <tableColumn id="1" name="Kolonne1" dataDxfId="35"/>
    <tableColumn id="2" name="Kolonne2" dataDxfId="27"/>
    <tableColumn id="3" name="Kolonne3" dataDxfId="26"/>
    <tableColumn id="4" name="Kolonne4" dataDxfId="25"/>
    <tableColumn id="5" name="Kolonne5" dataDxfId="24"/>
    <tableColumn id="6" name="Kolonne6" dataDxfId="23"/>
    <tableColumn id="7" name="Kolonne7" dataDxfId="22"/>
    <tableColumn id="8" name="Kolonne8" dataDxfId="21"/>
    <tableColumn id="9" name="Kolonne9" dataDxfId="20"/>
    <tableColumn id="10" name="Kolonne10" dataDxfId="19"/>
    <tableColumn id="11" name="Kolonne11" dataDxfId="18"/>
    <tableColumn id="12" name="Kolonne12" dataDxfId="17"/>
    <tableColumn id="13" name="Kolonne13" dataDxfId="16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8" name="Tabel8" displayName="Tabel8" ref="P27:P42" totalsRowShown="0" dataDxfId="14" tableBorderDxfId="34">
  <autoFilter ref="P27:P42"/>
  <tableColumns count="1">
    <tableColumn id="1" name="Kolonne1" dataDxfId="15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1" name="Tabel22" displayName="Tabel22" ref="C61:O77" totalsRowShown="0">
  <autoFilter ref="C61:O77"/>
  <tableColumns count="13">
    <tableColumn id="1" name="Kolonne1" dataDxfId="33"/>
    <tableColumn id="2" name="Kolonne2" dataDxfId="13"/>
    <tableColumn id="3" name="Kolonne3" dataDxfId="12"/>
    <tableColumn id="4" name="Kolonne4" dataDxfId="11"/>
    <tableColumn id="5" name="Kolonne5" dataDxfId="10"/>
    <tableColumn id="6" name="Kolonne6" dataDxfId="9"/>
    <tableColumn id="7" name="Kolonne7" dataDxfId="8"/>
    <tableColumn id="8" name="Kolonne8" dataDxfId="7"/>
    <tableColumn id="9" name="Kolonne9" dataDxfId="6"/>
    <tableColumn id="10" name="Kolonne10" dataDxfId="5"/>
    <tableColumn id="11" name="Kolonne11" dataDxfId="4"/>
    <tableColumn id="12" name="Kolonne12" dataDxfId="3"/>
    <tableColumn id="13" name="Kolonne13" dataDxfId="2"/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id="3" name="Tabel84" displayName="Tabel84" ref="P61:P76" totalsRowShown="0" dataDxfId="0" tableBorderDxfId="32">
  <autoFilter ref="P61:P76"/>
  <tableColumns count="1">
    <tableColumn id="1" name="Kolonne1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hr-loen-team8@regionsjaelland.dk" TargetMode="External"/><Relationship Id="rId13" Type="http://schemas.openxmlformats.org/officeDocument/2006/relationships/hyperlink" Target="mailto:khr-loen-team8@regionsjaelland.dk" TargetMode="External"/><Relationship Id="rId3" Type="http://schemas.openxmlformats.org/officeDocument/2006/relationships/hyperlink" Target="mailto:khr-loen-team1@regionsjaelland.dk" TargetMode="External"/><Relationship Id="rId7" Type="http://schemas.openxmlformats.org/officeDocument/2006/relationships/hyperlink" Target="mailto:khr-loen-team8@regionsjaelland.dk" TargetMode="External"/><Relationship Id="rId12" Type="http://schemas.openxmlformats.org/officeDocument/2006/relationships/hyperlink" Target="mailto:khr-loen-team8@regionsjaelland.dk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hr-loen-team5@regionsjaelland.dk" TargetMode="External"/><Relationship Id="rId16" Type="http://schemas.openxmlformats.org/officeDocument/2006/relationships/hyperlink" Target="mailto:khr-loen-team7@regionsjaelland.dk" TargetMode="External"/><Relationship Id="rId1" Type="http://schemas.openxmlformats.org/officeDocument/2006/relationships/hyperlink" Target="mailto:khr-loen-team1@regionsjaelland.dk" TargetMode="External"/><Relationship Id="rId6" Type="http://schemas.openxmlformats.org/officeDocument/2006/relationships/hyperlink" Target="mailto:khr-loen-team8@regionsjaelland.dk" TargetMode="External"/><Relationship Id="rId11" Type="http://schemas.openxmlformats.org/officeDocument/2006/relationships/hyperlink" Target="mailto:khr-loen-team8@regionsjaelland.dk" TargetMode="External"/><Relationship Id="rId5" Type="http://schemas.openxmlformats.org/officeDocument/2006/relationships/hyperlink" Target="mailto:khr-loen-team1@regionsjaelland.dk" TargetMode="External"/><Relationship Id="rId15" Type="http://schemas.openxmlformats.org/officeDocument/2006/relationships/hyperlink" Target="mailto:khr-loen-team7@regionsjaelland.dk" TargetMode="External"/><Relationship Id="rId10" Type="http://schemas.openxmlformats.org/officeDocument/2006/relationships/hyperlink" Target="mailto:khr-loen-team7@regionsjaelland.dk" TargetMode="External"/><Relationship Id="rId4" Type="http://schemas.openxmlformats.org/officeDocument/2006/relationships/hyperlink" Target="mailto:khr-loen-team1@regionsjaelland.dk" TargetMode="External"/><Relationship Id="rId9" Type="http://schemas.openxmlformats.org/officeDocument/2006/relationships/hyperlink" Target="mailto:khr-loen-team7@regionsjaelland.dk" TargetMode="External"/><Relationship Id="rId14" Type="http://schemas.openxmlformats.org/officeDocument/2006/relationships/hyperlink" Target="mailto:khr-loen-team8@regionsjaelland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intra.regionsjaelland.dk/personale/min%20ans%C3%A6ttelse/forh%C3%A5ndsaftaler/Sider/default.asp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intra.regionsjaelland.dk/personale/personalepolitik/ans%C3%A6ttelsespolitik/documents/retningslinjer%20for%20indhentelse%20og%20bed%C3%B8mmelse%20af%20straffe-%20og%20b%C3%B8rneattester.pdf" TargetMode="External"/><Relationship Id="rId1" Type="http://schemas.openxmlformats.org/officeDocument/2006/relationships/hyperlink" Target="http://intra.regionsjaelland.dk/personale/min%20ans&#230;ttelse/Beskatning/Documents/Tro%20og%20love%20erkl&#230;ring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intra.regionsjaelland.dk/personale/rekruttering%20og%20ans%C3%A6ttelse/international%20rekruttering/Documents/Arbejdsgang%20vedr.%E2%80%8B%20opholds-%20og%20arbejdstilladelse%20samt%20social%20sikring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ntra.regionsjaelland.dk/personale/rekruttering%20og%20ans%C3%A6ttelse/medarbejderrekruttering/stillings-_og_titeloversigt/Sider/default.asp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printerSettings" Target="../printerSettings/printerSettings6.bin"/><Relationship Id="rId7" Type="http://schemas.openxmlformats.org/officeDocument/2006/relationships/table" Target="../tables/table3.xml"/><Relationship Id="rId2" Type="http://schemas.openxmlformats.org/officeDocument/2006/relationships/hyperlink" Target="mailto:khrlonogpersonale@regionsjaelland.dk?subject=PRAKSIS" TargetMode="External"/><Relationship Id="rId1" Type="http://schemas.openxmlformats.org/officeDocument/2006/relationships/hyperlink" Target="mailto:khrlonogpersonale@regionsjaelland.dk?subject=PRAKSIS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AX387"/>
  <sheetViews>
    <sheetView workbookViewId="0">
      <selection activeCell="A8" sqref="A8"/>
    </sheetView>
  </sheetViews>
  <sheetFormatPr defaultColWidth="9.140625" defaultRowHeight="15" x14ac:dyDescent="0.25"/>
  <cols>
    <col min="1" max="1" width="16.28515625" style="263" customWidth="1"/>
    <col min="2" max="2" width="29.140625" style="263" customWidth="1"/>
    <col min="3" max="3" width="9.140625" style="263"/>
    <col min="4" max="4" width="17.5703125" style="263" customWidth="1"/>
    <col min="5" max="5" width="17.85546875" style="263" customWidth="1"/>
    <col min="6" max="6" width="10.140625" style="263" customWidth="1"/>
    <col min="7" max="7" width="47.140625" style="263" customWidth="1"/>
    <col min="8" max="8" width="32" style="263" customWidth="1"/>
    <col min="9" max="9" width="9.140625" style="263"/>
    <col min="10" max="10" width="35.7109375" style="263" bestFit="1" customWidth="1"/>
    <col min="11" max="11" width="35" style="263" bestFit="1" customWidth="1"/>
    <col min="12" max="12" width="9.140625" style="263"/>
    <col min="13" max="13" width="32.140625" style="263" bestFit="1" customWidth="1"/>
    <col min="14" max="14" width="9.140625" style="263"/>
    <col min="15" max="15" width="21" style="263" customWidth="1"/>
    <col min="16" max="16" width="9.140625" style="263"/>
    <col min="17" max="17" width="36.42578125" style="263" customWidth="1"/>
    <col min="18" max="18" width="9.140625" style="263"/>
    <col min="19" max="19" width="31.85546875" style="263" customWidth="1"/>
    <col min="20" max="20" width="9.140625" style="263"/>
    <col min="21" max="21" width="22.7109375" style="263" bestFit="1" customWidth="1"/>
    <col min="22" max="22" width="9.140625" style="263"/>
    <col min="23" max="23" width="30.7109375" style="263" bestFit="1" customWidth="1"/>
    <col min="24" max="26" width="9.140625" style="263"/>
    <col min="27" max="27" width="18.7109375" style="263" bestFit="1" customWidth="1"/>
    <col min="28" max="30" width="9.140625" style="263"/>
    <col min="31" max="31" width="29.28515625" style="263" bestFit="1" customWidth="1"/>
    <col min="32" max="32" width="9.140625" style="263"/>
    <col min="33" max="33" width="16.7109375" style="263" customWidth="1"/>
    <col min="34" max="38" width="9.140625" style="263"/>
    <col min="39" max="39" width="17" style="263" customWidth="1"/>
    <col min="40" max="16384" width="9.140625" style="263"/>
  </cols>
  <sheetData>
    <row r="1" spans="1:50" x14ac:dyDescent="0.25">
      <c r="A1" s="263">
        <f>nyansættelse!$F$12</f>
        <v>0</v>
      </c>
      <c r="B1" s="263">
        <f>ændring!F13</f>
        <v>0</v>
      </c>
      <c r="C1" s="263">
        <f>fratrædelse!G15</f>
        <v>0</v>
      </c>
      <c r="D1" s="263">
        <f>Fraværsskema!H11</f>
        <v>0</v>
      </c>
    </row>
    <row r="2" spans="1:50" x14ac:dyDescent="0.25">
      <c r="A2" s="263">
        <f>nyansættelse!$F$14</f>
        <v>0</v>
      </c>
      <c r="B2" s="263">
        <f>ændring!F15</f>
        <v>0</v>
      </c>
      <c r="C2" s="263">
        <f>fratrædelse!G17</f>
        <v>0</v>
      </c>
      <c r="D2" s="263">
        <f>Fraværsskema!H13</f>
        <v>0</v>
      </c>
    </row>
    <row r="3" spans="1:50" ht="15.75" x14ac:dyDescent="0.3">
      <c r="A3" s="298" t="s">
        <v>3262</v>
      </c>
      <c r="B3" s="299" t="s">
        <v>3261</v>
      </c>
      <c r="C3" s="300" t="s">
        <v>3263</v>
      </c>
      <c r="D3" s="301" t="s">
        <v>3264</v>
      </c>
      <c r="F3" s="264"/>
      <c r="G3" s="264"/>
      <c r="H3" s="264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</row>
    <row r="4" spans="1:50" x14ac:dyDescent="0.25">
      <c r="A4" s="266" t="s">
        <v>4726</v>
      </c>
      <c r="B4" s="114" t="s">
        <v>912</v>
      </c>
      <c r="C4" s="168">
        <v>0</v>
      </c>
      <c r="D4" s="313" t="e">
        <f>IF(E4=0,VLOOKUP(A1,$A$4:$C$8,2,FALSE),IF(E4=1,#REF!,IF(E4=2,#REF!,"")))</f>
        <v>#N/A</v>
      </c>
      <c r="E4" s="314" t="e">
        <f>VLOOKUP(A1,$A$4:$C$8,3,FALSE)</f>
        <v>#N/A</v>
      </c>
      <c r="F4" s="323">
        <v>43710</v>
      </c>
      <c r="G4" s="324" t="s">
        <v>838</v>
      </c>
      <c r="H4" s="324"/>
      <c r="I4" s="325"/>
      <c r="J4" s="324" t="s">
        <v>1403</v>
      </c>
      <c r="K4" s="325"/>
      <c r="L4" s="325"/>
      <c r="M4" s="324" t="s">
        <v>713</v>
      </c>
      <c r="N4" s="326"/>
      <c r="O4" s="324" t="s">
        <v>714</v>
      </c>
      <c r="P4" s="326"/>
      <c r="Q4" s="324" t="s">
        <v>715</v>
      </c>
      <c r="R4" s="327"/>
      <c r="S4" s="324" t="s">
        <v>716</v>
      </c>
      <c r="T4" s="327"/>
      <c r="U4" s="324" t="s">
        <v>841</v>
      </c>
      <c r="V4" s="328"/>
      <c r="W4" s="324" t="s">
        <v>4113</v>
      </c>
      <c r="X4" s="328"/>
      <c r="Y4" s="324" t="s">
        <v>850</v>
      </c>
      <c r="Z4" s="328"/>
      <c r="AA4" s="324" t="s">
        <v>719</v>
      </c>
      <c r="AB4" s="326"/>
      <c r="AC4" s="324" t="s">
        <v>723</v>
      </c>
      <c r="AD4" s="326"/>
      <c r="AE4" s="329" t="s">
        <v>4114</v>
      </c>
      <c r="AF4" s="324" t="s">
        <v>724</v>
      </c>
      <c r="AG4" s="326"/>
      <c r="AH4" s="326"/>
      <c r="AI4" s="324" t="s">
        <v>735</v>
      </c>
      <c r="AJ4" s="326"/>
      <c r="AK4" s="324" t="s">
        <v>736</v>
      </c>
      <c r="AL4" s="326"/>
      <c r="AM4" s="324" t="s">
        <v>3973</v>
      </c>
      <c r="AN4" s="324" t="s">
        <v>3950</v>
      </c>
      <c r="AO4" s="326"/>
      <c r="AP4" s="324" t="s">
        <v>739</v>
      </c>
      <c r="AQ4" s="326"/>
      <c r="AR4" s="324" t="s">
        <v>741</v>
      </c>
      <c r="AS4" s="326"/>
      <c r="AT4" s="324" t="s">
        <v>3968</v>
      </c>
      <c r="AU4" s="326"/>
      <c r="AV4" s="324" t="s">
        <v>1625</v>
      </c>
      <c r="AW4" s="324" t="s">
        <v>1625</v>
      </c>
    </row>
    <row r="5" spans="1:50" x14ac:dyDescent="0.25">
      <c r="A5" s="266" t="s">
        <v>4727</v>
      </c>
      <c r="B5" s="114" t="s">
        <v>912</v>
      </c>
      <c r="C5" s="168">
        <v>0</v>
      </c>
      <c r="D5" s="315" t="e">
        <f>IF(E5=0,VLOOKUP(B1,$A$4:$C$8,2,FALSE),IF(E5=1,#REF!,IF(E5=2,#REF!,"")))</f>
        <v>#N/A</v>
      </c>
      <c r="E5" s="316" t="e">
        <f>VLOOKUP(B1,$A$4:$C$8,3,FALSE)</f>
        <v>#N/A</v>
      </c>
      <c r="F5" s="325" t="s">
        <v>838</v>
      </c>
      <c r="G5" t="s">
        <v>4645</v>
      </c>
      <c r="H5" s="312" t="s">
        <v>3257</v>
      </c>
      <c r="I5" s="325" t="s">
        <v>1403</v>
      </c>
      <c r="J5" t="s">
        <v>3275</v>
      </c>
      <c r="K5" s="312" t="s">
        <v>3259</v>
      </c>
      <c r="L5" s="325" t="s">
        <v>713</v>
      </c>
      <c r="M5" t="s">
        <v>4115</v>
      </c>
      <c r="N5" s="325" t="s">
        <v>714</v>
      </c>
      <c r="O5" t="s">
        <v>4116</v>
      </c>
      <c r="P5" s="325" t="s">
        <v>715</v>
      </c>
      <c r="Q5" t="s">
        <v>4117</v>
      </c>
      <c r="R5" s="325" t="s">
        <v>716</v>
      </c>
      <c r="S5" s="180" t="s">
        <v>3276</v>
      </c>
      <c r="T5" s="325" t="s">
        <v>841</v>
      </c>
      <c r="U5" s="180" t="s">
        <v>3277</v>
      </c>
      <c r="V5" s="325" t="s">
        <v>4113</v>
      </c>
      <c r="W5" t="s">
        <v>4118</v>
      </c>
      <c r="X5" s="330" t="s">
        <v>850</v>
      </c>
      <c r="Y5" s="180" t="s">
        <v>3278</v>
      </c>
      <c r="Z5" s="325" t="s">
        <v>719</v>
      </c>
      <c r="AA5" s="180" t="s">
        <v>3279</v>
      </c>
      <c r="AB5" s="325" t="s">
        <v>723</v>
      </c>
      <c r="AC5" s="180" t="s">
        <v>3280</v>
      </c>
      <c r="AD5" s="325" t="s">
        <v>4114</v>
      </c>
      <c r="AE5" t="s">
        <v>4119</v>
      </c>
      <c r="AF5" s="325" t="s">
        <v>724</v>
      </c>
      <c r="AG5" s="180" t="s">
        <v>3281</v>
      </c>
      <c r="AH5" s="325" t="s">
        <v>735</v>
      </c>
      <c r="AI5" s="180" t="s">
        <v>3282</v>
      </c>
      <c r="AJ5" s="325" t="s">
        <v>736</v>
      </c>
      <c r="AK5" t="s">
        <v>3283</v>
      </c>
      <c r="AL5" s="325" t="s">
        <v>3973</v>
      </c>
      <c r="AM5" s="332" t="s">
        <v>3969</v>
      </c>
      <c r="AN5" s="330" t="s">
        <v>3949</v>
      </c>
      <c r="AO5" s="180" t="s">
        <v>3951</v>
      </c>
      <c r="AP5" s="330" t="s">
        <v>1637</v>
      </c>
      <c r="AQ5" s="271" t="s">
        <v>741</v>
      </c>
      <c r="AR5" s="330" t="s">
        <v>1638</v>
      </c>
      <c r="AS5" s="325" t="s">
        <v>3968</v>
      </c>
      <c r="AT5" s="180" t="s">
        <v>3964</v>
      </c>
      <c r="AU5" s="325" t="s">
        <v>1625</v>
      </c>
      <c r="AV5" s="333" t="s">
        <v>2916</v>
      </c>
      <c r="AW5" s="333" t="s">
        <v>2916</v>
      </c>
      <c r="AX5" s="98"/>
    </row>
    <row r="6" spans="1:50" x14ac:dyDescent="0.25">
      <c r="A6" s="266" t="s">
        <v>4728</v>
      </c>
      <c r="B6" s="114" t="s">
        <v>3260</v>
      </c>
      <c r="C6" s="168">
        <v>0</v>
      </c>
      <c r="D6" s="317" t="e">
        <f>IF(E6=0,VLOOKUP(C1,$A$4:$C$8,2,FALSE),IF(E6=1,#REF!,IF(E6=2,#REF!,"")))</f>
        <v>#N/A</v>
      </c>
      <c r="E6" s="316" t="e">
        <f>VLOOKUP(C1,$A$4:$C$8,3,FALSE)</f>
        <v>#N/A</v>
      </c>
      <c r="F6" s="325" t="s">
        <v>838</v>
      </c>
      <c r="G6" t="s">
        <v>3274</v>
      </c>
      <c r="H6" s="312" t="s">
        <v>3257</v>
      </c>
      <c r="I6" s="325" t="s">
        <v>1403</v>
      </c>
      <c r="J6" t="s">
        <v>3285</v>
      </c>
      <c r="K6" s="312" t="s">
        <v>3256</v>
      </c>
      <c r="L6" s="325" t="s">
        <v>713</v>
      </c>
      <c r="M6" t="s">
        <v>4120</v>
      </c>
      <c r="N6" s="325" t="s">
        <v>714</v>
      </c>
      <c r="O6" t="s">
        <v>4121</v>
      </c>
      <c r="P6" s="325" t="s">
        <v>715</v>
      </c>
      <c r="Q6" t="s">
        <v>4136</v>
      </c>
      <c r="R6" s="325" t="s">
        <v>716</v>
      </c>
      <c r="S6" s="180" t="s">
        <v>3286</v>
      </c>
      <c r="T6" s="325" t="s">
        <v>841</v>
      </c>
      <c r="U6" t="s">
        <v>4123</v>
      </c>
      <c r="V6" s="325" t="s">
        <v>4113</v>
      </c>
      <c r="W6" t="s">
        <v>4124</v>
      </c>
      <c r="X6" s="330" t="s">
        <v>850</v>
      </c>
      <c r="Y6" s="180" t="s">
        <v>3287</v>
      </c>
      <c r="Z6" s="325" t="s">
        <v>719</v>
      </c>
      <c r="AA6" s="184" t="s">
        <v>4108</v>
      </c>
      <c r="AB6" s="325" t="s">
        <v>723</v>
      </c>
      <c r="AC6" s="184" t="s">
        <v>3288</v>
      </c>
      <c r="AD6" s="325" t="s">
        <v>4114</v>
      </c>
      <c r="AE6" t="s">
        <v>4125</v>
      </c>
      <c r="AF6" s="325" t="s">
        <v>724</v>
      </c>
      <c r="AG6" s="180" t="s">
        <v>3290</v>
      </c>
      <c r="AH6" s="325" t="s">
        <v>735</v>
      </c>
      <c r="AI6" s="180" t="s">
        <v>3291</v>
      </c>
      <c r="AJ6" s="325" t="s">
        <v>736</v>
      </c>
      <c r="AK6" t="s">
        <v>3292</v>
      </c>
      <c r="AL6" s="325" t="s">
        <v>3973</v>
      </c>
      <c r="AM6" s="184" t="s">
        <v>3972</v>
      </c>
      <c r="AN6" s="330" t="s">
        <v>3949</v>
      </c>
      <c r="AO6" s="180" t="s">
        <v>4083</v>
      </c>
      <c r="AP6" s="330" t="s">
        <v>1637</v>
      </c>
      <c r="AQ6" s="331" t="s">
        <v>730</v>
      </c>
      <c r="AR6" s="330"/>
      <c r="AS6" s="325" t="s">
        <v>3968</v>
      </c>
      <c r="AT6" s="180" t="s">
        <v>3966</v>
      </c>
      <c r="AU6" s="325" t="s">
        <v>1625</v>
      </c>
      <c r="AV6" s="334" t="s">
        <v>730</v>
      </c>
      <c r="AW6" s="334" t="s">
        <v>730</v>
      </c>
      <c r="AX6" s="98"/>
    </row>
    <row r="7" spans="1:50" x14ac:dyDescent="0.25">
      <c r="A7" s="266" t="s">
        <v>4729</v>
      </c>
      <c r="B7" s="114" t="s">
        <v>912</v>
      </c>
      <c r="C7" s="168">
        <v>0</v>
      </c>
      <c r="D7" s="318" t="e">
        <f>IF(E7=0,VLOOKUP(D1,$A$4:$C$8,2,FALSE),IF(E7=1,#REF!,IF(E7=2,#REF!,"")))</f>
        <v>#N/A</v>
      </c>
      <c r="E7" s="316" t="e">
        <f>VLOOKUP(D1,$A$4:$C$8,3,FALSE)</f>
        <v>#N/A</v>
      </c>
      <c r="F7" s="325" t="s">
        <v>838</v>
      </c>
      <c r="G7" t="s">
        <v>3284</v>
      </c>
      <c r="H7" s="312" t="s">
        <v>3258</v>
      </c>
      <c r="I7" s="325" t="s">
        <v>1403</v>
      </c>
      <c r="J7" t="s">
        <v>3298</v>
      </c>
      <c r="K7" s="312" t="s">
        <v>3259</v>
      </c>
      <c r="L7" s="325" t="s">
        <v>713</v>
      </c>
      <c r="M7" t="s">
        <v>4126</v>
      </c>
      <c r="N7" s="325" t="s">
        <v>714</v>
      </c>
      <c r="O7" t="s">
        <v>4127</v>
      </c>
      <c r="P7" s="325" t="s">
        <v>715</v>
      </c>
      <c r="Q7" t="s">
        <v>4151</v>
      </c>
      <c r="R7" s="325" t="s">
        <v>716</v>
      </c>
      <c r="S7" s="180" t="s">
        <v>3294</v>
      </c>
      <c r="T7" s="325" t="s">
        <v>841</v>
      </c>
      <c r="U7" t="s">
        <v>4128</v>
      </c>
      <c r="V7" s="325" t="s">
        <v>4113</v>
      </c>
      <c r="W7" t="s">
        <v>4129</v>
      </c>
      <c r="X7" s="330" t="s">
        <v>850</v>
      </c>
      <c r="Y7" s="180" t="s">
        <v>3295</v>
      </c>
      <c r="Z7" s="325" t="s">
        <v>719</v>
      </c>
      <c r="AA7" s="184" t="s">
        <v>4109</v>
      </c>
      <c r="AB7" s="325" t="s">
        <v>723</v>
      </c>
      <c r="AC7" s="184" t="s">
        <v>3296</v>
      </c>
      <c r="AD7" s="325" t="s">
        <v>4114</v>
      </c>
      <c r="AE7" t="s">
        <v>4130</v>
      </c>
      <c r="AF7" s="325" t="s">
        <v>724</v>
      </c>
      <c r="AG7" s="180" t="s">
        <v>3297</v>
      </c>
      <c r="AH7" s="325" t="s">
        <v>735</v>
      </c>
      <c r="AI7" s="180" t="s">
        <v>3305</v>
      </c>
      <c r="AJ7" s="325" t="s">
        <v>736</v>
      </c>
      <c r="AK7" t="s">
        <v>4084</v>
      </c>
      <c r="AL7" s="325" t="s">
        <v>3973</v>
      </c>
      <c r="AM7" s="180" t="s">
        <v>3970</v>
      </c>
      <c r="AN7" s="330" t="s">
        <v>3949</v>
      </c>
      <c r="AO7" s="180" t="s">
        <v>3952</v>
      </c>
      <c r="AP7" s="326"/>
      <c r="AQ7" s="326"/>
      <c r="AR7" s="326"/>
      <c r="AS7" s="325" t="s">
        <v>3968</v>
      </c>
      <c r="AT7" s="180" t="s">
        <v>3965</v>
      </c>
      <c r="AU7" s="325" t="s">
        <v>1625</v>
      </c>
      <c r="AV7" s="334" t="s">
        <v>730</v>
      </c>
      <c r="AW7" s="334" t="s">
        <v>730</v>
      </c>
      <c r="AX7" s="98"/>
    </row>
    <row r="8" spans="1:50" x14ac:dyDescent="0.25">
      <c r="A8" s="266" t="s">
        <v>4730</v>
      </c>
      <c r="B8" s="114" t="s">
        <v>912</v>
      </c>
      <c r="C8" s="168">
        <v>0</v>
      </c>
      <c r="E8" s="98"/>
      <c r="F8" s="325" t="s">
        <v>838</v>
      </c>
      <c r="G8" t="s">
        <v>3293</v>
      </c>
      <c r="H8" s="312" t="s">
        <v>3258</v>
      </c>
      <c r="I8" s="325" t="s">
        <v>1403</v>
      </c>
      <c r="J8" t="s">
        <v>3304</v>
      </c>
      <c r="K8" s="312" t="s">
        <v>3259</v>
      </c>
      <c r="L8" s="325" t="s">
        <v>713</v>
      </c>
      <c r="M8" t="s">
        <v>4131</v>
      </c>
      <c r="N8" s="325" t="s">
        <v>714</v>
      </c>
      <c r="O8" t="s">
        <v>4132</v>
      </c>
      <c r="P8" s="325" t="s">
        <v>715</v>
      </c>
      <c r="Q8" t="s">
        <v>4567</v>
      </c>
      <c r="R8" s="325" t="s">
        <v>716</v>
      </c>
      <c r="S8" s="180" t="s">
        <v>3299</v>
      </c>
      <c r="T8" s="325" t="s">
        <v>841</v>
      </c>
      <c r="U8" t="s">
        <v>4133</v>
      </c>
      <c r="V8" s="325" t="s">
        <v>4113</v>
      </c>
      <c r="W8" t="s">
        <v>4134</v>
      </c>
      <c r="X8" s="330" t="s">
        <v>850</v>
      </c>
      <c r="Y8" s="180" t="s">
        <v>3300</v>
      </c>
      <c r="Z8" s="325" t="s">
        <v>719</v>
      </c>
      <c r="AA8" s="184" t="s">
        <v>4110</v>
      </c>
      <c r="AB8" s="325" t="s">
        <v>723</v>
      </c>
      <c r="AC8" s="184" t="s">
        <v>3301</v>
      </c>
      <c r="AD8" s="325" t="s">
        <v>4114</v>
      </c>
      <c r="AE8" t="s">
        <v>4135</v>
      </c>
      <c r="AF8" s="325" t="s">
        <v>724</v>
      </c>
      <c r="AG8" s="180" t="s">
        <v>3302</v>
      </c>
      <c r="AH8" s="325" t="s">
        <v>735</v>
      </c>
      <c r="AI8" s="180" t="s">
        <v>3306</v>
      </c>
      <c r="AJ8" s="325" t="s">
        <v>736</v>
      </c>
      <c r="AK8" t="s">
        <v>3303</v>
      </c>
      <c r="AL8" s="325" t="s">
        <v>3973</v>
      </c>
      <c r="AM8" s="180" t="s">
        <v>3971</v>
      </c>
      <c r="AN8" s="330" t="s">
        <v>3949</v>
      </c>
      <c r="AO8" s="180" t="s">
        <v>3953</v>
      </c>
      <c r="AP8" s="326"/>
      <c r="AQ8" s="326"/>
      <c r="AR8" s="326"/>
      <c r="AS8" s="325" t="s">
        <v>3968</v>
      </c>
      <c r="AT8" s="180" t="s">
        <v>3967</v>
      </c>
      <c r="AU8" s="325" t="s">
        <v>1625</v>
      </c>
      <c r="AV8" s="334" t="s">
        <v>730</v>
      </c>
      <c r="AW8" s="334" t="s">
        <v>730</v>
      </c>
    </row>
    <row r="9" spans="1:50" x14ac:dyDescent="0.25">
      <c r="A9" s="267" t="b">
        <f>IF($A$1=F5,G5,IF($A$1=I5,J5,IF($A$1=L5,M5,IF($A$1=N5,O5,IF($A$1=P5,Q5,IF($A$1=R5,S5,IF($A$1=T5,U5,IF($A$1=V5,W5,IF($A$1=X5,Y5,IF($A$1=Z5,AA5,IF($A$1=AB5,AC5,IF($A$1=AD5,AE5,IF($A$1=AF5,AG5,IF($A$1=AH5,AI5,IF($A$1=AJ5,AK6,IF($A$1=AL5,AM5,IF($A$1=AN5,AO5,IF($A$1=AS5,AT5,IF($A$1=AU5,AV5)))))))))))))))))))</f>
        <v>0</v>
      </c>
      <c r="B9" s="268" t="b">
        <f>IF($B$1=F5,G5,IF($B$1=I5,J5,IF($B$1=L5,M5,IF($B$1=N5,O5,IF($B$1=P5,Q5,IF($B$1=R5,S5,IF($B$1=T5,U5,IF($B$1=V5,W5,IF($B$1=X5,Y5,IF($B$1=Z5,AA5,IF($B$1=AB5,AC5,IF($B$1=AD5,AE5,IF($B$1=AF5,AG5,IF($B$1=AH5,AI5,IF($B$1=AJ5,AK6,IF($B$1=AL5,AM5,IF($B$1=AN5,AO5,IF($B$1=AS5,AT5,IF($B$1=AU5,AV5)))))))))))))))))))</f>
        <v>0</v>
      </c>
      <c r="C9" s="269" t="b">
        <f>IF($C$1=F5,G5,IF($C$1=I5,J5,IF($C$1=L5,M5,IF($C$1=N5,O5,IF($C$1=P5,Q5,IF($C$1=R5,S5,IF($C$1=T5,U5,IF($C$1=V5,W5,IF($C$1=X5,Y5,IF($C$1=Z5,AA5,IF($C$1=AB5,AC5,IF($C$1=AD5,AE5,IF($C$1=AF5,AG5,IF($C$1=AH5,AI5,IF($C$1=AJ5,AK6,IF($C$1=AL5,AM5,IF($C$1=AN5,AO5,IF($C$1=AS5,AT5,IF($C$1=AU5,AV5)))))))))))))))))))</f>
        <v>0</v>
      </c>
      <c r="D9" s="270" t="b">
        <f>IF($D$1=F5,G5,IF($D$1=I5,J5,IF($D$1=L5,M5,IF($D$1=N5,O5,IF($D$1=P5,Q5,IF($D$1=R5,S5,IF($D$1=T5,U5,IF($D$1=V5,W5,IF($D$1=X5,Y5,IF($D$1=Z5,AA5,IF($D$1=AB5,AC5,IF($D$1=AD5,AE5,IF($D$1=AF5,AG5,IF($D$1=AH5,AI5,IF($D$1=AJ5,AK6,IF($D$1=AL5,AM5,IF($D$1=AN5,AO5,IF($D$1=AS5,AT5,IF($D$1=AU5,AV5)))))))))))))))))))</f>
        <v>0</v>
      </c>
      <c r="F9" s="325" t="s">
        <v>838</v>
      </c>
      <c r="G9" t="s">
        <v>3317</v>
      </c>
      <c r="H9" s="312" t="s">
        <v>3258</v>
      </c>
      <c r="I9" s="325" t="s">
        <v>1403</v>
      </c>
      <c r="J9" t="s">
        <v>3321</v>
      </c>
      <c r="K9" s="312" t="s">
        <v>3259</v>
      </c>
      <c r="L9" s="325" t="s">
        <v>713</v>
      </c>
      <c r="M9" t="s">
        <v>4137</v>
      </c>
      <c r="N9" s="325" t="s">
        <v>714</v>
      </c>
      <c r="O9" t="s">
        <v>4138</v>
      </c>
      <c r="P9" s="325" t="s">
        <v>715</v>
      </c>
      <c r="Q9" t="s">
        <v>4568</v>
      </c>
      <c r="R9" s="325" t="s">
        <v>716</v>
      </c>
      <c r="S9" s="180" t="s">
        <v>3309</v>
      </c>
      <c r="T9" s="325" t="s">
        <v>841</v>
      </c>
      <c r="U9" t="s">
        <v>4139</v>
      </c>
      <c r="V9" s="325" t="s">
        <v>4113</v>
      </c>
      <c r="W9" t="s">
        <v>4140</v>
      </c>
      <c r="X9" s="330" t="s">
        <v>850</v>
      </c>
      <c r="Y9" s="331" t="s">
        <v>730</v>
      </c>
      <c r="Z9" s="325" t="s">
        <v>719</v>
      </c>
      <c r="AA9" s="334" t="s">
        <v>730</v>
      </c>
      <c r="AB9" s="325" t="s">
        <v>723</v>
      </c>
      <c r="AC9" s="331" t="s">
        <v>730</v>
      </c>
      <c r="AD9" s="325" t="s">
        <v>4114</v>
      </c>
      <c r="AE9" s="331" t="s">
        <v>730</v>
      </c>
      <c r="AF9" s="325" t="s">
        <v>724</v>
      </c>
      <c r="AG9" s="180" t="s">
        <v>3316</v>
      </c>
      <c r="AH9" s="325" t="s">
        <v>735</v>
      </c>
      <c r="AI9" s="335" t="s">
        <v>730</v>
      </c>
      <c r="AJ9" s="325" t="s">
        <v>736</v>
      </c>
      <c r="AK9" s="331" t="s">
        <v>730</v>
      </c>
      <c r="AL9" s="325" t="s">
        <v>3973</v>
      </c>
      <c r="AM9" s="331" t="s">
        <v>730</v>
      </c>
      <c r="AN9" s="330" t="s">
        <v>3949</v>
      </c>
      <c r="AO9" s="180" t="s">
        <v>3307</v>
      </c>
      <c r="AP9" s="326"/>
      <c r="AQ9" s="326"/>
      <c r="AR9" s="326"/>
      <c r="AS9" s="325" t="s">
        <v>3968</v>
      </c>
      <c r="AT9" s="334" t="s">
        <v>730</v>
      </c>
      <c r="AU9" s="325" t="s">
        <v>1625</v>
      </c>
      <c r="AV9" s="334" t="s">
        <v>730</v>
      </c>
      <c r="AW9" s="334" t="s">
        <v>730</v>
      </c>
    </row>
    <row r="10" spans="1:50" x14ac:dyDescent="0.25">
      <c r="A10" s="267" t="b">
        <f>IF($A$1=F6,G6,IF($A$1=I6,J6,IF($A$1=L6,M6,IF($A$1=N6,O6,IF($A$1=P6,Q6,IF($A$1=R6,S6,IF($A$1=T6,U6,IF($A$1=V6,W6,IF($A$1=X6,Y6,IF($A$1=Z6,AA6,IF($A$1=AB6,AC6,IF($A$1=AD6,AE6,IF($A$1=AF6,AG6,IF($A$1=AH6,AI6,IF($A$1=AJ6,AK7,IF($A$1=AL6,AM6,IF($A$1=AN6,AO6,IF($A$1=AS6,AT6,IF($A$1=AU6,AV6)))))))))))))))))))</f>
        <v>0</v>
      </c>
      <c r="B10" s="268" t="b">
        <f>IF($B$1=F6,G6,IF($B$1=I6,J6,IF($B$1=L6,M6,IF($B$1=N6,O6,IF($B$1=P6,Q6,IF($B$1=R6,S6,IF($B$1=T6,U6,IF($B$1=V6,W6,IF($B$1=X6,Y6,IF($B$1=Z6,AA6,IF($B$1=AB6,AC6,IF($B$1=AD6,AE6,IF($B$1=AF6,AG6,IF($B$1=AH6,AI6,IF($B$1=AJ6,AK7,IF($B$1=AL6,AM6,IF($B$1=AN6,AO6,IF($B$1=AS6,AT6,IF($B$1=AU6,AV6)))))))))))))))))))</f>
        <v>0</v>
      </c>
      <c r="C10" s="269" t="b">
        <f>IF($C$1=F6,G6,IF($C$1=I6,J6,IF($C$1=L6,M6,IF($C$1=N6,O6,IF($C$1=P6,Q6,IF($C$1=R6,S6,IF($C$1=T6,U6,IF($C$1=V6,W6,IF($C$1=X6,Y6,IF($C$1=Z6,AA6,IF($C$1=AB6,AC6,IF($C$1=AD6,AE6,IF($C$1=AF6,AG6,IF($C$1=AH6,AI6,IF($C$1=AJ6,AK7,IF($C$1=AL6,AM6,IF($C$1=AN6,AO6,IF($C$1=AS6,AT6,IF($C$1=AU6,AV6)))))))))))))))))))</f>
        <v>0</v>
      </c>
      <c r="D10" s="270" t="b">
        <f>IF($D$1=F6,G6,IF($D$1=I6,J6,IF($D$1=L6,M6,IF($D$1=N6,O6,IF($D$1=P6,Q6,IF($D$1=R6,S6,IF($D$1=T6,U6,IF($D$1=V6,W6,IF($D$1=X6,Y6,IF($D$1=Z6,AA6,IF($D$1=AB6,AC6,IF($D$1=AD6,AE6,IF($D$1=AF6,AG6,IF($D$1=AH6,AI6,IF($D$1=AJ6,AK7,IF($D$1=AL6,AM6,IF($D$1=AN6,AO6,IF($D$1=AS6,AT6,IF($D$1=AU6,AV6)))))))))))))))))))</f>
        <v>0</v>
      </c>
      <c r="F10" s="325" t="s">
        <v>838</v>
      </c>
      <c r="G10" t="s">
        <v>3320</v>
      </c>
      <c r="H10" s="312" t="s">
        <v>3258</v>
      </c>
      <c r="I10" s="325" t="s">
        <v>1403</v>
      </c>
      <c r="J10" t="s">
        <v>3325</v>
      </c>
      <c r="K10" s="312" t="s">
        <v>3259</v>
      </c>
      <c r="L10" s="325" t="s">
        <v>713</v>
      </c>
      <c r="M10" t="s">
        <v>4141</v>
      </c>
      <c r="N10" s="325" t="s">
        <v>714</v>
      </c>
      <c r="O10" t="s">
        <v>4142</v>
      </c>
      <c r="P10" s="325" t="s">
        <v>715</v>
      </c>
      <c r="Q10" t="s">
        <v>4569</v>
      </c>
      <c r="R10" s="325" t="s">
        <v>716</v>
      </c>
      <c r="S10" s="180" t="s">
        <v>3310</v>
      </c>
      <c r="T10" s="325" t="s">
        <v>841</v>
      </c>
      <c r="U10" t="s">
        <v>4143</v>
      </c>
      <c r="V10" s="325" t="s">
        <v>4113</v>
      </c>
      <c r="W10" t="s">
        <v>4144</v>
      </c>
      <c r="X10" s="330" t="s">
        <v>850</v>
      </c>
      <c r="Y10" s="331" t="s">
        <v>730</v>
      </c>
      <c r="Z10" s="325" t="s">
        <v>719</v>
      </c>
      <c r="AA10" s="334" t="s">
        <v>730</v>
      </c>
      <c r="AB10" s="325" t="s">
        <v>723</v>
      </c>
      <c r="AC10" s="331" t="s">
        <v>730</v>
      </c>
      <c r="AD10" s="325" t="s">
        <v>4114</v>
      </c>
      <c r="AE10" s="331" t="s">
        <v>730</v>
      </c>
      <c r="AF10" s="325" t="s">
        <v>724</v>
      </c>
      <c r="AG10" s="180" t="s">
        <v>3319</v>
      </c>
      <c r="AH10" s="325" t="s">
        <v>735</v>
      </c>
      <c r="AI10" s="335" t="s">
        <v>730</v>
      </c>
      <c r="AJ10" s="325" t="s">
        <v>736</v>
      </c>
      <c r="AK10" s="331" t="s">
        <v>730</v>
      </c>
      <c r="AL10" s="325" t="s">
        <v>3973</v>
      </c>
      <c r="AM10" s="331" t="s">
        <v>730</v>
      </c>
      <c r="AN10" s="330" t="s">
        <v>3949</v>
      </c>
      <c r="AO10" s="180" t="s">
        <v>3308</v>
      </c>
      <c r="AP10" s="326"/>
      <c r="AQ10" s="326"/>
      <c r="AR10" s="326"/>
      <c r="AS10" s="325" t="s">
        <v>3968</v>
      </c>
      <c r="AT10" s="334" t="s">
        <v>730</v>
      </c>
      <c r="AU10" s="325" t="s">
        <v>1625</v>
      </c>
      <c r="AV10" s="334" t="s">
        <v>730</v>
      </c>
      <c r="AW10" s="334" t="s">
        <v>730</v>
      </c>
    </row>
    <row r="11" spans="1:50" x14ac:dyDescent="0.25">
      <c r="A11" s="267" t="b">
        <f>IF($A$1=F7,G7,IF($A$1=I7,J7,IF($A$1=L7,M7,IF($A$1=N7,O7,IF($A$1=P7,Q7,IF($A$1=R7,S7,IF($A$1=T7,U7,IF($A$1=V7,W7,IF($A$1=X7,Y7,IF($A$1=Z7,AA7,IF($A$1=AB7,AC7,IF($A$1=AD7,AE7,IF($A$1=AF7,AG7,IF($A$1=AH7,AI7,IF($A$1=AJ7,AK8,IF($A$1=AL7,AM7,IF($A$1=AN7,AO7,IF($A$1=AS7,AT7,IF($A$1=AU7,AV7)))))))))))))))))))</f>
        <v>0</v>
      </c>
      <c r="B11" s="268" t="b">
        <f>IF($B$1=F7,G7,IF($B$1=I7,J7,IF($B$1=L7,M7,IF($B$1=N7,O7,IF($B$1=P7,Q7,IF($B$1=R7,S7,IF($B$1=T7,U7,IF($B$1=V7,W7,IF($B$1=X7,Y7,IF($B$1=Z7,AA7,IF($B$1=AB7,AC7,IF($B$1=AD7,AE7,IF($B$1=AF7,AG7,IF($B$1=AH7,AI7,IF($B$1=AJ7,AK8,IF($B$1=AL7,AM7,IF($B$1=AN7,AO7,IF($B$1=AS7,AT7,IF($B$1=AU7,AV7)))))))))))))))))))</f>
        <v>0</v>
      </c>
      <c r="C11" s="269" t="b">
        <f>IF($C$1=F7,G7,IF($C$1=I7,J7,IF($C$1=L7,M7,IF($C$1=N7,O7,IF($C$1=P7,Q7,IF($C$1=R7,S7,IF($C$1=T7,U7,IF($C$1=V7,W7,IF($C$1=X7,Y7,IF($C$1=Z7,AA7,IF($C$1=AB7,AC7,IF($C$1=AD7,AE7,IF($C$1=AF7,AG7,IF($C$1=AH7,AI7,IF($C$1=AJ7,AK8,IF($C$1=AL7,AM7,IF($C$1=AN7,AO7,IF($C$1=AS7,AT7,IF($C$1=AU7,AV7)))))))))))))))))))</f>
        <v>0</v>
      </c>
      <c r="D11" s="270" t="b">
        <f>IF($D$1=F7,G7,IF($D$1=I7,J7,IF($D$1=L7,M7,IF($D$1=N7,O7,IF($D$1=P7,Q7,IF($D$1=R7,S7,IF($D$1=T7,U7,IF($D$1=V7,W7,IF($D$1=X7,Y7,IF($D$1=Z7,AA7,IF($D$1=AB7,AC7,IF($D$1=AD7,AE7,IF($D$1=AF7,AG7,IF($D$1=AH7,AI7,IF($D$1=AJ7,AK8,IF($D$1=AL7,AM7,IF($D$1=AN7,AO7,IF($D$1=AS7,AT7,IF($D$1=AU7,AV7)))))))))))))))))))</f>
        <v>0</v>
      </c>
      <c r="F11" s="325" t="s">
        <v>838</v>
      </c>
      <c r="G11" t="s">
        <v>3324</v>
      </c>
      <c r="H11" s="312" t="s">
        <v>3258</v>
      </c>
      <c r="I11" s="325" t="s">
        <v>1403</v>
      </c>
      <c r="J11" t="s">
        <v>3329</v>
      </c>
      <c r="K11" s="312" t="s">
        <v>3259</v>
      </c>
      <c r="L11" s="325" t="s">
        <v>713</v>
      </c>
      <c r="M11" t="s">
        <v>4145</v>
      </c>
      <c r="N11" s="325" t="s">
        <v>714</v>
      </c>
      <c r="O11" t="s">
        <v>4146</v>
      </c>
      <c r="P11" s="325" t="s">
        <v>715</v>
      </c>
      <c r="Q11" t="s">
        <v>4199</v>
      </c>
      <c r="R11" s="325" t="s">
        <v>716</v>
      </c>
      <c r="S11" s="180" t="s">
        <v>3311</v>
      </c>
      <c r="T11" s="325" t="s">
        <v>841</v>
      </c>
      <c r="U11" t="s">
        <v>4147</v>
      </c>
      <c r="V11" s="325" t="s">
        <v>4113</v>
      </c>
      <c r="W11" t="s">
        <v>4148</v>
      </c>
      <c r="X11" s="330" t="s">
        <v>850</v>
      </c>
      <c r="Y11" s="331" t="s">
        <v>730</v>
      </c>
      <c r="Z11" s="325" t="s">
        <v>719</v>
      </c>
      <c r="AA11" s="334" t="s">
        <v>730</v>
      </c>
      <c r="AB11" s="325" t="s">
        <v>723</v>
      </c>
      <c r="AC11" s="331" t="s">
        <v>730</v>
      </c>
      <c r="AD11" s="325" t="s">
        <v>4114</v>
      </c>
      <c r="AE11" s="331" t="s">
        <v>730</v>
      </c>
      <c r="AF11" s="325" t="s">
        <v>724</v>
      </c>
      <c r="AG11" s="180" t="s">
        <v>4087</v>
      </c>
      <c r="AH11" s="325" t="s">
        <v>735</v>
      </c>
      <c r="AI11" s="335" t="s">
        <v>730</v>
      </c>
      <c r="AJ11" s="325" t="s">
        <v>736</v>
      </c>
      <c r="AK11" s="331" t="s">
        <v>730</v>
      </c>
      <c r="AL11" s="325" t="s">
        <v>3973</v>
      </c>
      <c r="AM11" s="331" t="s">
        <v>730</v>
      </c>
      <c r="AN11" s="330" t="s">
        <v>3949</v>
      </c>
      <c r="AO11" s="180" t="s">
        <v>3289</v>
      </c>
      <c r="AP11" s="326"/>
      <c r="AQ11" s="326"/>
      <c r="AR11" s="326"/>
      <c r="AS11" s="325" t="s">
        <v>3968</v>
      </c>
      <c r="AT11" s="334" t="s">
        <v>730</v>
      </c>
      <c r="AU11" s="325" t="s">
        <v>1625</v>
      </c>
      <c r="AV11" s="334" t="s">
        <v>730</v>
      </c>
      <c r="AW11" s="334" t="s">
        <v>730</v>
      </c>
    </row>
    <row r="12" spans="1:50" x14ac:dyDescent="0.25">
      <c r="A12" s="267" t="b">
        <f>IF($A$1=F8,G8,IF($A$1=I8,J8,IF($A$1=L8,M8,IF($A$1=N8,O8,IF($A$1=P8,Q8,IF($A$1=R8,S8,IF($A$1=T8,U8,IF($A$1=V8,W8,IF($A$1=X8,Y8,IF($A$1=Z8,AA8,IF($A$1=AB8,AC8,IF($A$1=AD8,AE8,IF($A$1=AF8,AG8,IF($A$1=AH8,AI8,IF($A$1=AJ8,#REF!,IF($A$1=AL8,AM8,IF($A$1=AN8,AO8,IF($A$1=AS8,AT8,IF($A$1=AU8,AV8)))))))))))))))))))</f>
        <v>0</v>
      </c>
      <c r="B12" s="268" t="b">
        <f>IF($B$1=F8,G8,IF($B$1=I8,J8,IF($B$1=L8,M8,IF($B$1=N8,O8,IF($B$1=P8,Q8,IF($B$1=R8,S8,IF($B$1=T8,U8,IF($B$1=V8,W8,IF($B$1=X8,Y8,IF($B$1=Z8,AA8,IF($B$1=AB8,AC8,IF($B$1=AD8,AE8,IF($B$1=AF8,AG8,IF($B$1=AH8,AI8,IF($B$1=AJ8,#REF!,IF($B$1=AL8,AM8,IF($B$1=AN8,AO8,IF($B$1=AS8,AT8,IF($B$1=AU8,AV8)))))))))))))))))))</f>
        <v>0</v>
      </c>
      <c r="C12" s="269" t="b">
        <f>IF($C$1=F8,G8,IF($C$1=I8,J8,IF($C$1=L8,M8,IF($C$1=N8,O8,IF($C$1=P8,Q8,IF($C$1=R8,S8,IF($C$1=T8,U8,IF($C$1=V8,W8,IF($C$1=X8,Y8,IF($C$1=Z8,AA8,IF($C$1=AB8,AC8,IF($C$1=AD8,AE8,IF($C$1=AF8,AG8,IF($C$1=AH8,AI8,IF($C$1=AJ8,#REF!,IF($C$1=AL8,AM8,IF($C$1=AN8,AO8,IF($C$1=AS8,AT8,IF($C$1=AU8,AV8)))))))))))))))))))</f>
        <v>0</v>
      </c>
      <c r="D12" s="270" t="b">
        <f>IF($D$1=F8,G8,IF($D$1=I8,J8,IF($D$1=L8,M8,IF($D$1=N8,O8,IF($D$1=P8,Q8,IF($D$1=R8,S8,IF($D$1=T8,U8,IF($D$1=V8,W8,IF($D$1=X8,Y8,IF($D$1=Z8,AA8,IF($D$1=AB8,AC8,IF($D$1=AD8,AE8,IF($D$1=AF8,AG8,IF($D$1=AH8,AI8,IF($D$1=AJ8,#REF!,IF($D$1=AL8,AM8,IF($D$1=AN8,AO8,IF($D$1=AS8,AT8,IF($D$1=AU8,AV8)))))))))))))))))))</f>
        <v>0</v>
      </c>
      <c r="F12" s="325" t="s">
        <v>838</v>
      </c>
      <c r="G12" t="s">
        <v>3328</v>
      </c>
      <c r="H12" s="312" t="s">
        <v>3257</v>
      </c>
      <c r="I12" s="325" t="s">
        <v>1403</v>
      </c>
      <c r="J12" t="s">
        <v>3333</v>
      </c>
      <c r="K12" s="312" t="s">
        <v>3259</v>
      </c>
      <c r="L12" s="325" t="s">
        <v>713</v>
      </c>
      <c r="M12" t="s">
        <v>4149</v>
      </c>
      <c r="N12" s="325" t="s">
        <v>714</v>
      </c>
      <c r="O12" t="s">
        <v>4150</v>
      </c>
      <c r="P12" s="325" t="s">
        <v>715</v>
      </c>
      <c r="Q12" t="s">
        <v>4570</v>
      </c>
      <c r="R12" s="325" t="s">
        <v>716</v>
      </c>
      <c r="S12" s="180" t="s">
        <v>3312</v>
      </c>
      <c r="T12" s="325" t="s">
        <v>841</v>
      </c>
      <c r="U12" t="s">
        <v>4152</v>
      </c>
      <c r="V12" s="325" t="s">
        <v>4113</v>
      </c>
      <c r="W12" t="s">
        <v>4153</v>
      </c>
      <c r="X12" s="330" t="s">
        <v>850</v>
      </c>
      <c r="Y12" s="331" t="s">
        <v>730</v>
      </c>
      <c r="Z12" s="325" t="s">
        <v>719</v>
      </c>
      <c r="AA12" s="334" t="s">
        <v>730</v>
      </c>
      <c r="AB12" s="325" t="s">
        <v>723</v>
      </c>
      <c r="AC12" s="331" t="s">
        <v>730</v>
      </c>
      <c r="AD12" s="325" t="s">
        <v>4114</v>
      </c>
      <c r="AE12" s="331" t="s">
        <v>730</v>
      </c>
      <c r="AF12" s="325" t="s">
        <v>724</v>
      </c>
      <c r="AG12" s="180" t="s">
        <v>3323</v>
      </c>
      <c r="AH12" s="325" t="s">
        <v>735</v>
      </c>
      <c r="AI12" s="335" t="s">
        <v>730</v>
      </c>
      <c r="AJ12" s="325" t="s">
        <v>736</v>
      </c>
      <c r="AK12" s="331" t="s">
        <v>730</v>
      </c>
      <c r="AL12" s="325" t="s">
        <v>3973</v>
      </c>
      <c r="AM12" s="331" t="s">
        <v>730</v>
      </c>
      <c r="AN12" s="330" t="s">
        <v>3949</v>
      </c>
      <c r="AO12" s="180" t="s">
        <v>3954</v>
      </c>
      <c r="AP12" s="326"/>
      <c r="AQ12" s="326"/>
      <c r="AR12" s="326"/>
      <c r="AS12" s="325" t="s">
        <v>3968</v>
      </c>
      <c r="AT12" s="334" t="s">
        <v>730</v>
      </c>
      <c r="AU12" s="325" t="s">
        <v>1625</v>
      </c>
      <c r="AV12" s="334" t="s">
        <v>730</v>
      </c>
      <c r="AW12" s="334" t="s">
        <v>730</v>
      </c>
    </row>
    <row r="13" spans="1:50" x14ac:dyDescent="0.25">
      <c r="A13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3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3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3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3" s="325" t="s">
        <v>838</v>
      </c>
      <c r="G13" t="s">
        <v>3332</v>
      </c>
      <c r="H13" s="312" t="s">
        <v>3257</v>
      </c>
      <c r="I13" s="325" t="s">
        <v>1403</v>
      </c>
      <c r="J13" t="s">
        <v>3337</v>
      </c>
      <c r="K13" s="312" t="s">
        <v>3259</v>
      </c>
      <c r="L13" s="325" t="s">
        <v>713</v>
      </c>
      <c r="M13" t="s">
        <v>4154</v>
      </c>
      <c r="N13" s="325" t="s">
        <v>714</v>
      </c>
      <c r="O13" t="s">
        <v>4155</v>
      </c>
      <c r="P13" s="325" t="s">
        <v>715</v>
      </c>
      <c r="Q13" t="s">
        <v>4571</v>
      </c>
      <c r="R13" s="325" t="s">
        <v>716</v>
      </c>
      <c r="S13" s="180" t="s">
        <v>3313</v>
      </c>
      <c r="T13" s="325" t="s">
        <v>841</v>
      </c>
      <c r="U13" t="s">
        <v>4156</v>
      </c>
      <c r="V13" s="325" t="s">
        <v>4113</v>
      </c>
      <c r="W13" t="s">
        <v>4157</v>
      </c>
      <c r="X13" s="330" t="s">
        <v>850</v>
      </c>
      <c r="Y13" s="331" t="s">
        <v>730</v>
      </c>
      <c r="Z13" s="325" t="s">
        <v>719</v>
      </c>
      <c r="AA13" s="334" t="s">
        <v>730</v>
      </c>
      <c r="AB13" s="325" t="s">
        <v>723</v>
      </c>
      <c r="AC13" s="331" t="s">
        <v>730</v>
      </c>
      <c r="AD13" s="325" t="s">
        <v>4114</v>
      </c>
      <c r="AE13" s="331" t="s">
        <v>730</v>
      </c>
      <c r="AF13" s="325" t="s">
        <v>724</v>
      </c>
      <c r="AG13" s="180" t="s">
        <v>3327</v>
      </c>
      <c r="AH13" s="325" t="s">
        <v>735</v>
      </c>
      <c r="AI13" s="335" t="s">
        <v>730</v>
      </c>
      <c r="AJ13" s="325" t="s">
        <v>736</v>
      </c>
      <c r="AK13" s="331" t="s">
        <v>730</v>
      </c>
      <c r="AL13" s="325" t="s">
        <v>3973</v>
      </c>
      <c r="AM13" s="331" t="s">
        <v>730</v>
      </c>
      <c r="AN13" s="330" t="s">
        <v>3949</v>
      </c>
      <c r="AO13" s="180" t="s">
        <v>3955</v>
      </c>
      <c r="AP13" s="326"/>
      <c r="AQ13" s="326"/>
      <c r="AR13" s="326"/>
      <c r="AS13" s="325" t="s">
        <v>3968</v>
      </c>
      <c r="AT13" s="334" t="s">
        <v>730</v>
      </c>
      <c r="AU13" s="325" t="s">
        <v>1625</v>
      </c>
      <c r="AV13" s="334" t="s">
        <v>730</v>
      </c>
      <c r="AW13" s="334" t="s">
        <v>730</v>
      </c>
    </row>
    <row r="14" spans="1:50" x14ac:dyDescent="0.25">
      <c r="A14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4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4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4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4" s="325" t="s">
        <v>838</v>
      </c>
      <c r="G14" t="s">
        <v>3336</v>
      </c>
      <c r="H14" s="312" t="s">
        <v>3257</v>
      </c>
      <c r="I14" s="325" t="s">
        <v>1403</v>
      </c>
      <c r="J14" t="s">
        <v>3341</v>
      </c>
      <c r="K14" s="312" t="s">
        <v>3259</v>
      </c>
      <c r="L14" s="325" t="s">
        <v>713</v>
      </c>
      <c r="M14" t="s">
        <v>4158</v>
      </c>
      <c r="N14" s="325" t="s">
        <v>714</v>
      </c>
      <c r="O14" t="s">
        <v>4159</v>
      </c>
      <c r="P14" s="325" t="s">
        <v>715</v>
      </c>
      <c r="Q14" t="s">
        <v>4572</v>
      </c>
      <c r="R14" s="325" t="s">
        <v>716</v>
      </c>
      <c r="S14" s="180" t="s">
        <v>3314</v>
      </c>
      <c r="T14" s="325" t="s">
        <v>841</v>
      </c>
      <c r="U14" t="s">
        <v>4160</v>
      </c>
      <c r="V14" s="325" t="s">
        <v>4113</v>
      </c>
      <c r="W14" t="s">
        <v>4161</v>
      </c>
      <c r="X14" s="330" t="s">
        <v>850</v>
      </c>
      <c r="Y14" s="331" t="s">
        <v>730</v>
      </c>
      <c r="Z14" s="325" t="s">
        <v>719</v>
      </c>
      <c r="AA14" s="334" t="s">
        <v>730</v>
      </c>
      <c r="AB14" s="325" t="s">
        <v>723</v>
      </c>
      <c r="AC14" s="331" t="s">
        <v>730</v>
      </c>
      <c r="AD14" s="325" t="s">
        <v>4114</v>
      </c>
      <c r="AE14" s="331" t="s">
        <v>730</v>
      </c>
      <c r="AF14" s="325" t="s">
        <v>724</v>
      </c>
      <c r="AG14" s="180" t="s">
        <v>3331</v>
      </c>
      <c r="AH14" s="325" t="s">
        <v>735</v>
      </c>
      <c r="AI14" s="335" t="s">
        <v>730</v>
      </c>
      <c r="AJ14" s="325" t="s">
        <v>736</v>
      </c>
      <c r="AK14" s="331" t="s">
        <v>730</v>
      </c>
      <c r="AL14" s="325" t="s">
        <v>3973</v>
      </c>
      <c r="AM14" s="331" t="s">
        <v>730</v>
      </c>
      <c r="AN14" s="330" t="s">
        <v>3949</v>
      </c>
      <c r="AO14" s="337" t="s">
        <v>730</v>
      </c>
      <c r="AP14" s="326"/>
      <c r="AQ14" s="326"/>
      <c r="AR14" s="326"/>
      <c r="AS14" s="325" t="s">
        <v>3968</v>
      </c>
      <c r="AT14" s="334" t="s">
        <v>730</v>
      </c>
      <c r="AU14" s="325" t="s">
        <v>1625</v>
      </c>
      <c r="AV14" s="334" t="s">
        <v>730</v>
      </c>
      <c r="AW14" s="334" t="s">
        <v>730</v>
      </c>
    </row>
    <row r="15" spans="1:50" x14ac:dyDescent="0.25">
      <c r="A15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5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5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5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5" s="325" t="s">
        <v>838</v>
      </c>
      <c r="G15" t="s">
        <v>3340</v>
      </c>
      <c r="H15" s="312" t="s">
        <v>3257</v>
      </c>
      <c r="I15" s="325" t="s">
        <v>1403</v>
      </c>
      <c r="J15" t="s">
        <v>3345</v>
      </c>
      <c r="K15" s="312" t="s">
        <v>3259</v>
      </c>
      <c r="L15" s="325" t="s">
        <v>713</v>
      </c>
      <c r="M15" t="s">
        <v>4162</v>
      </c>
      <c r="N15" s="325" t="s">
        <v>714</v>
      </c>
      <c r="O15" t="s">
        <v>4163</v>
      </c>
      <c r="P15" s="325" t="s">
        <v>715</v>
      </c>
      <c r="Q15" t="s">
        <v>4210</v>
      </c>
      <c r="R15" s="325" t="s">
        <v>716</v>
      </c>
      <c r="S15" s="180" t="s">
        <v>3315</v>
      </c>
      <c r="T15" s="325" t="s">
        <v>841</v>
      </c>
      <c r="U15" t="s">
        <v>4164</v>
      </c>
      <c r="V15" s="325" t="s">
        <v>4113</v>
      </c>
      <c r="W15" t="s">
        <v>4165</v>
      </c>
      <c r="X15" s="330" t="s">
        <v>850</v>
      </c>
      <c r="Y15" s="331" t="s">
        <v>730</v>
      </c>
      <c r="Z15" s="325" t="s">
        <v>719</v>
      </c>
      <c r="AA15" s="334" t="s">
        <v>730</v>
      </c>
      <c r="AB15" s="325" t="s">
        <v>723</v>
      </c>
      <c r="AC15" s="331" t="s">
        <v>730</v>
      </c>
      <c r="AD15" s="325" t="s">
        <v>4114</v>
      </c>
      <c r="AE15" s="331" t="s">
        <v>730</v>
      </c>
      <c r="AF15" s="325" t="s">
        <v>724</v>
      </c>
      <c r="AG15" s="180" t="s">
        <v>3335</v>
      </c>
      <c r="AH15" s="325" t="s">
        <v>735</v>
      </c>
      <c r="AI15" s="335" t="s">
        <v>730</v>
      </c>
      <c r="AJ15" s="325" t="s">
        <v>736</v>
      </c>
      <c r="AK15" s="331" t="s">
        <v>730</v>
      </c>
      <c r="AL15" s="325" t="s">
        <v>3973</v>
      </c>
      <c r="AM15" s="331" t="s">
        <v>730</v>
      </c>
      <c r="AN15" s="330" t="s">
        <v>3949</v>
      </c>
      <c r="AO15" s="337" t="s">
        <v>730</v>
      </c>
      <c r="AP15" s="326"/>
      <c r="AQ15" s="326"/>
      <c r="AR15" s="326"/>
      <c r="AS15" s="325" t="s">
        <v>3968</v>
      </c>
      <c r="AT15" s="334" t="s">
        <v>730</v>
      </c>
      <c r="AU15" s="325" t="s">
        <v>1625</v>
      </c>
      <c r="AV15" s="334" t="s">
        <v>730</v>
      </c>
      <c r="AW15" s="334" t="s">
        <v>730</v>
      </c>
    </row>
    <row r="16" spans="1:50" x14ac:dyDescent="0.25">
      <c r="A16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6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6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6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6" s="325" t="s">
        <v>838</v>
      </c>
      <c r="G16" t="s">
        <v>3344</v>
      </c>
      <c r="H16" s="312" t="s">
        <v>3257</v>
      </c>
      <c r="I16" s="325" t="s">
        <v>1403</v>
      </c>
      <c r="J16" t="s">
        <v>3349</v>
      </c>
      <c r="K16" s="312" t="s">
        <v>3259</v>
      </c>
      <c r="L16" s="325" t="s">
        <v>713</v>
      </c>
      <c r="M16" t="s">
        <v>4166</v>
      </c>
      <c r="N16" s="325" t="s">
        <v>714</v>
      </c>
      <c r="O16" t="s">
        <v>4170</v>
      </c>
      <c r="P16" s="325" t="s">
        <v>715</v>
      </c>
      <c r="Q16" t="s">
        <v>4214</v>
      </c>
      <c r="R16" s="325" t="s">
        <v>716</v>
      </c>
      <c r="S16" s="180" t="s">
        <v>3318</v>
      </c>
      <c r="T16" s="325" t="s">
        <v>841</v>
      </c>
      <c r="U16" t="s">
        <v>4167</v>
      </c>
      <c r="V16" s="325" t="s">
        <v>4113</v>
      </c>
      <c r="W16" t="s">
        <v>4168</v>
      </c>
      <c r="X16" s="330" t="s">
        <v>850</v>
      </c>
      <c r="Y16" s="331" t="s">
        <v>730</v>
      </c>
      <c r="Z16" s="325" t="s">
        <v>719</v>
      </c>
      <c r="AA16" s="334" t="s">
        <v>730</v>
      </c>
      <c r="AB16" s="325" t="s">
        <v>723</v>
      </c>
      <c r="AC16" s="331" t="s">
        <v>730</v>
      </c>
      <c r="AD16" s="325" t="s">
        <v>4114</v>
      </c>
      <c r="AE16" s="331" t="s">
        <v>730</v>
      </c>
      <c r="AF16" s="325" t="s">
        <v>724</v>
      </c>
      <c r="AG16" s="180" t="s">
        <v>3339</v>
      </c>
      <c r="AH16" s="325" t="s">
        <v>735</v>
      </c>
      <c r="AI16" s="335" t="s">
        <v>730</v>
      </c>
      <c r="AJ16" s="325" t="s">
        <v>736</v>
      </c>
      <c r="AK16" s="331" t="s">
        <v>730</v>
      </c>
      <c r="AL16" s="325" t="s">
        <v>3973</v>
      </c>
      <c r="AM16" s="331" t="s">
        <v>730</v>
      </c>
      <c r="AN16" s="330" t="s">
        <v>3949</v>
      </c>
      <c r="AO16" s="337" t="s">
        <v>730</v>
      </c>
      <c r="AP16" s="326"/>
      <c r="AQ16" s="326"/>
      <c r="AR16" s="326"/>
      <c r="AS16" s="325" t="s">
        <v>3968</v>
      </c>
      <c r="AT16" s="334" t="s">
        <v>730</v>
      </c>
      <c r="AU16" s="325" t="s">
        <v>1625</v>
      </c>
      <c r="AV16" s="334" t="s">
        <v>730</v>
      </c>
      <c r="AW16" s="334" t="s">
        <v>730</v>
      </c>
    </row>
    <row r="17" spans="1:49" x14ac:dyDescent="0.25">
      <c r="A17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7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7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7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7" s="325" t="s">
        <v>838</v>
      </c>
      <c r="G17" t="s">
        <v>3348</v>
      </c>
      <c r="H17" s="312" t="s">
        <v>3257</v>
      </c>
      <c r="I17" s="325" t="s">
        <v>1403</v>
      </c>
      <c r="J17" t="s">
        <v>3353</v>
      </c>
      <c r="K17" s="312" t="s">
        <v>3259</v>
      </c>
      <c r="L17" s="325" t="s">
        <v>713</v>
      </c>
      <c r="M17" t="s">
        <v>4169</v>
      </c>
      <c r="N17" s="325" t="s">
        <v>714</v>
      </c>
      <c r="O17" t="s">
        <v>4174</v>
      </c>
      <c r="P17" s="325" t="s">
        <v>715</v>
      </c>
      <c r="Q17" t="s">
        <v>4218</v>
      </c>
      <c r="R17" s="325" t="s">
        <v>716</v>
      </c>
      <c r="S17" s="180" t="s">
        <v>3322</v>
      </c>
      <c r="T17" s="325" t="s">
        <v>841</v>
      </c>
      <c r="U17" t="s">
        <v>4171</v>
      </c>
      <c r="V17" s="325" t="s">
        <v>4113</v>
      </c>
      <c r="W17" t="s">
        <v>4172</v>
      </c>
      <c r="X17" s="330" t="s">
        <v>850</v>
      </c>
      <c r="Y17" s="331" t="s">
        <v>730</v>
      </c>
      <c r="Z17" s="325" t="s">
        <v>719</v>
      </c>
      <c r="AA17" s="334" t="s">
        <v>730</v>
      </c>
      <c r="AB17" s="325" t="s">
        <v>723</v>
      </c>
      <c r="AC17" s="331" t="s">
        <v>730</v>
      </c>
      <c r="AD17" s="325" t="s">
        <v>4114</v>
      </c>
      <c r="AE17" s="331" t="s">
        <v>730</v>
      </c>
      <c r="AF17" s="325" t="s">
        <v>724</v>
      </c>
      <c r="AG17" s="180" t="s">
        <v>3343</v>
      </c>
      <c r="AH17" s="325" t="s">
        <v>735</v>
      </c>
      <c r="AI17" s="335" t="s">
        <v>730</v>
      </c>
      <c r="AJ17" s="325" t="s">
        <v>736</v>
      </c>
      <c r="AK17" s="331" t="s">
        <v>730</v>
      </c>
      <c r="AL17" s="325" t="s">
        <v>3973</v>
      </c>
      <c r="AM17" s="331" t="s">
        <v>730</v>
      </c>
      <c r="AN17" s="330" t="s">
        <v>3949</v>
      </c>
      <c r="AO17" s="337" t="s">
        <v>730</v>
      </c>
      <c r="AP17" s="326"/>
      <c r="AQ17" s="326"/>
      <c r="AR17" s="326"/>
      <c r="AS17" s="325" t="s">
        <v>3968</v>
      </c>
      <c r="AT17" s="334" t="s">
        <v>730</v>
      </c>
      <c r="AU17" s="325" t="s">
        <v>1625</v>
      </c>
      <c r="AV17" s="334" t="s">
        <v>730</v>
      </c>
      <c r="AW17" s="334" t="s">
        <v>730</v>
      </c>
    </row>
    <row r="18" spans="1:49" x14ac:dyDescent="0.25">
      <c r="A18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8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8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8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8" s="325" t="s">
        <v>838</v>
      </c>
      <c r="G18" t="s">
        <v>3352</v>
      </c>
      <c r="H18" s="312" t="s">
        <v>3257</v>
      </c>
      <c r="I18" s="325" t="s">
        <v>1403</v>
      </c>
      <c r="J18" t="s">
        <v>3357</v>
      </c>
      <c r="K18" s="312" t="s">
        <v>3259</v>
      </c>
      <c r="L18" s="325" t="s">
        <v>713</v>
      </c>
      <c r="M18" t="s">
        <v>4173</v>
      </c>
      <c r="N18" s="325" t="s">
        <v>714</v>
      </c>
      <c r="O18" t="s">
        <v>4178</v>
      </c>
      <c r="P18" s="325" t="s">
        <v>715</v>
      </c>
      <c r="Q18" t="s">
        <v>4222</v>
      </c>
      <c r="R18" s="325" t="s">
        <v>716</v>
      </c>
      <c r="S18" s="180" t="s">
        <v>3326</v>
      </c>
      <c r="T18" s="325" t="s">
        <v>841</v>
      </c>
      <c r="U18" t="s">
        <v>4175</v>
      </c>
      <c r="V18" s="325" t="s">
        <v>4113</v>
      </c>
      <c r="W18" t="s">
        <v>4176</v>
      </c>
      <c r="X18" s="330" t="s">
        <v>850</v>
      </c>
      <c r="Y18" s="331" t="s">
        <v>730</v>
      </c>
      <c r="Z18" s="325" t="s">
        <v>719</v>
      </c>
      <c r="AA18" s="334" t="s">
        <v>730</v>
      </c>
      <c r="AB18" s="325" t="s">
        <v>723</v>
      </c>
      <c r="AC18" s="331" t="s">
        <v>730</v>
      </c>
      <c r="AD18" s="325" t="s">
        <v>4114</v>
      </c>
      <c r="AE18" s="331" t="s">
        <v>730</v>
      </c>
      <c r="AF18" s="325" t="s">
        <v>724</v>
      </c>
      <c r="AG18" s="180" t="s">
        <v>3347</v>
      </c>
      <c r="AH18" s="325" t="s">
        <v>735</v>
      </c>
      <c r="AI18" s="335" t="s">
        <v>730</v>
      </c>
      <c r="AJ18" s="325" t="s">
        <v>736</v>
      </c>
      <c r="AK18" s="331" t="s">
        <v>730</v>
      </c>
      <c r="AL18" s="325" t="s">
        <v>3973</v>
      </c>
      <c r="AM18" s="331" t="s">
        <v>730</v>
      </c>
      <c r="AN18" s="330" t="s">
        <v>3949</v>
      </c>
      <c r="AO18" s="337" t="s">
        <v>730</v>
      </c>
      <c r="AP18" s="326"/>
      <c r="AQ18" s="326"/>
      <c r="AR18" s="326"/>
      <c r="AS18" s="325" t="s">
        <v>3968</v>
      </c>
      <c r="AT18" s="334" t="s">
        <v>730</v>
      </c>
      <c r="AU18" s="325" t="s">
        <v>1625</v>
      </c>
      <c r="AV18" s="334" t="s">
        <v>730</v>
      </c>
      <c r="AW18" s="334" t="s">
        <v>730</v>
      </c>
    </row>
    <row r="19" spans="1:49" x14ac:dyDescent="0.25">
      <c r="A19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19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19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19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19" s="325" t="s">
        <v>838</v>
      </c>
      <c r="G19" t="s">
        <v>3356</v>
      </c>
      <c r="H19" s="312" t="s">
        <v>3257</v>
      </c>
      <c r="I19" s="325" t="s">
        <v>1403</v>
      </c>
      <c r="J19" t="s">
        <v>3361</v>
      </c>
      <c r="K19" s="312" t="s">
        <v>3259</v>
      </c>
      <c r="L19" s="325" t="s">
        <v>713</v>
      </c>
      <c r="M19" t="s">
        <v>4177</v>
      </c>
      <c r="N19" s="325" t="s">
        <v>714</v>
      </c>
      <c r="O19" t="s">
        <v>4182</v>
      </c>
      <c r="P19" s="325" t="s">
        <v>715</v>
      </c>
      <c r="Q19" t="s">
        <v>4226</v>
      </c>
      <c r="R19" s="325" t="s">
        <v>716</v>
      </c>
      <c r="S19" s="180" t="s">
        <v>3330</v>
      </c>
      <c r="T19" s="325" t="s">
        <v>841</v>
      </c>
      <c r="U19" t="s">
        <v>4179</v>
      </c>
      <c r="V19" s="325" t="s">
        <v>4113</v>
      </c>
      <c r="W19" t="s">
        <v>4180</v>
      </c>
      <c r="X19" s="330" t="s">
        <v>850</v>
      </c>
      <c r="Y19" s="331" t="s">
        <v>730</v>
      </c>
      <c r="Z19" s="325" t="s">
        <v>719</v>
      </c>
      <c r="AA19" s="334" t="s">
        <v>730</v>
      </c>
      <c r="AB19" s="325" t="s">
        <v>723</v>
      </c>
      <c r="AC19" s="331" t="s">
        <v>730</v>
      </c>
      <c r="AD19" s="325" t="s">
        <v>4114</v>
      </c>
      <c r="AE19" s="331" t="s">
        <v>730</v>
      </c>
      <c r="AF19" s="325" t="s">
        <v>724</v>
      </c>
      <c r="AG19" s="180" t="s">
        <v>3351</v>
      </c>
      <c r="AH19" s="325" t="s">
        <v>735</v>
      </c>
      <c r="AI19" s="335" t="s">
        <v>730</v>
      </c>
      <c r="AJ19" s="325" t="s">
        <v>736</v>
      </c>
      <c r="AK19" s="331" t="s">
        <v>730</v>
      </c>
      <c r="AL19" s="325" t="s">
        <v>3973</v>
      </c>
      <c r="AM19" s="331" t="s">
        <v>730</v>
      </c>
      <c r="AN19" s="330" t="s">
        <v>3949</v>
      </c>
      <c r="AO19" s="337" t="s">
        <v>730</v>
      </c>
      <c r="AP19" s="326"/>
      <c r="AQ19" s="326"/>
      <c r="AR19" s="326"/>
      <c r="AS19" s="325" t="s">
        <v>3968</v>
      </c>
      <c r="AT19" s="334" t="s">
        <v>730</v>
      </c>
      <c r="AU19" s="325" t="s">
        <v>1625</v>
      </c>
      <c r="AV19" s="334" t="s">
        <v>730</v>
      </c>
      <c r="AW19" s="334" t="s">
        <v>730</v>
      </c>
    </row>
    <row r="20" spans="1:49" x14ac:dyDescent="0.25">
      <c r="A20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0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0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0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0" s="325" t="s">
        <v>838</v>
      </c>
      <c r="G20" t="s">
        <v>3360</v>
      </c>
      <c r="H20" s="312" t="s">
        <v>3258</v>
      </c>
      <c r="I20" s="325" t="s">
        <v>1403</v>
      </c>
      <c r="J20" t="s">
        <v>3365</v>
      </c>
      <c r="K20" s="312" t="s">
        <v>3259</v>
      </c>
      <c r="L20" s="325" t="s">
        <v>713</v>
      </c>
      <c r="M20" t="s">
        <v>4181</v>
      </c>
      <c r="N20" s="325" t="s">
        <v>714</v>
      </c>
      <c r="O20" t="s">
        <v>4187</v>
      </c>
      <c r="P20" s="325" t="s">
        <v>715</v>
      </c>
      <c r="Q20" t="s">
        <v>4230</v>
      </c>
      <c r="R20" s="325" t="s">
        <v>716</v>
      </c>
      <c r="S20" s="180" t="s">
        <v>3334</v>
      </c>
      <c r="T20" s="325" t="s">
        <v>841</v>
      </c>
      <c r="U20" t="s">
        <v>4183</v>
      </c>
      <c r="V20" s="325" t="s">
        <v>4113</v>
      </c>
      <c r="W20" t="s">
        <v>4184</v>
      </c>
      <c r="X20" s="330" t="s">
        <v>850</v>
      </c>
      <c r="Y20" s="331" t="s">
        <v>730</v>
      </c>
      <c r="Z20" s="325" t="s">
        <v>719</v>
      </c>
      <c r="AA20" s="334" t="s">
        <v>730</v>
      </c>
      <c r="AB20" s="325" t="s">
        <v>723</v>
      </c>
      <c r="AC20" s="331" t="s">
        <v>730</v>
      </c>
      <c r="AD20" s="325" t="s">
        <v>4114</v>
      </c>
      <c r="AE20" s="331" t="s">
        <v>730</v>
      </c>
      <c r="AF20" s="325" t="s">
        <v>724</v>
      </c>
      <c r="AG20" s="180" t="s">
        <v>3355</v>
      </c>
      <c r="AH20" s="325" t="s">
        <v>735</v>
      </c>
      <c r="AI20" s="335" t="s">
        <v>730</v>
      </c>
      <c r="AJ20" s="325" t="s">
        <v>736</v>
      </c>
      <c r="AK20" s="331" t="s">
        <v>730</v>
      </c>
      <c r="AL20" s="325" t="s">
        <v>3973</v>
      </c>
      <c r="AM20" s="331" t="s">
        <v>730</v>
      </c>
      <c r="AN20" s="330" t="s">
        <v>3949</v>
      </c>
      <c r="AO20" s="337" t="s">
        <v>730</v>
      </c>
      <c r="AP20" s="326"/>
      <c r="AQ20" s="326"/>
      <c r="AR20" s="326"/>
      <c r="AS20" s="325" t="s">
        <v>3968</v>
      </c>
      <c r="AT20" s="334" t="s">
        <v>730</v>
      </c>
      <c r="AU20" s="325" t="s">
        <v>1625</v>
      </c>
      <c r="AV20" s="334" t="s">
        <v>730</v>
      </c>
      <c r="AW20" s="334" t="s">
        <v>730</v>
      </c>
    </row>
    <row r="21" spans="1:49" x14ac:dyDescent="0.25">
      <c r="A21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1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1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1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1" s="325" t="s">
        <v>838</v>
      </c>
      <c r="G21" t="s">
        <v>3364</v>
      </c>
      <c r="H21" s="312" t="s">
        <v>3258</v>
      </c>
      <c r="I21" s="325" t="s">
        <v>1403</v>
      </c>
      <c r="J21" t="s">
        <v>4185</v>
      </c>
      <c r="K21" s="312" t="s">
        <v>3259</v>
      </c>
      <c r="L21" s="325" t="s">
        <v>713</v>
      </c>
      <c r="M21" t="s">
        <v>4186</v>
      </c>
      <c r="N21" s="325" t="s">
        <v>714</v>
      </c>
      <c r="O21" t="s">
        <v>4191</v>
      </c>
      <c r="P21" s="325" t="s">
        <v>715</v>
      </c>
      <c r="Q21" t="s">
        <v>4234</v>
      </c>
      <c r="R21" s="325" t="s">
        <v>716</v>
      </c>
      <c r="S21" s="180" t="s">
        <v>3338</v>
      </c>
      <c r="T21" s="325" t="s">
        <v>841</v>
      </c>
      <c r="U21" t="s">
        <v>4188</v>
      </c>
      <c r="V21" s="325" t="s">
        <v>4113</v>
      </c>
      <c r="W21" t="s">
        <v>4189</v>
      </c>
      <c r="X21" s="330" t="s">
        <v>850</v>
      </c>
      <c r="Y21" s="331" t="s">
        <v>730</v>
      </c>
      <c r="Z21" s="325" t="s">
        <v>719</v>
      </c>
      <c r="AA21" s="334" t="s">
        <v>730</v>
      </c>
      <c r="AB21" s="325" t="s">
        <v>723</v>
      </c>
      <c r="AC21" s="331" t="s">
        <v>730</v>
      </c>
      <c r="AD21" s="325" t="s">
        <v>4114</v>
      </c>
      <c r="AE21" s="331" t="s">
        <v>730</v>
      </c>
      <c r="AF21" s="325" t="s">
        <v>724</v>
      </c>
      <c r="AG21" s="180" t="s">
        <v>3359</v>
      </c>
      <c r="AH21" s="325" t="s">
        <v>735</v>
      </c>
      <c r="AI21" s="335" t="s">
        <v>730</v>
      </c>
      <c r="AJ21" s="325" t="s">
        <v>736</v>
      </c>
      <c r="AK21" s="331" t="s">
        <v>730</v>
      </c>
      <c r="AL21" s="325" t="s">
        <v>3973</v>
      </c>
      <c r="AM21" s="331" t="s">
        <v>730</v>
      </c>
      <c r="AN21" s="330" t="s">
        <v>3949</v>
      </c>
      <c r="AO21" s="337" t="s">
        <v>730</v>
      </c>
      <c r="AP21" s="326"/>
      <c r="AQ21" s="326"/>
      <c r="AR21" s="326"/>
      <c r="AS21" s="325" t="s">
        <v>3968</v>
      </c>
      <c r="AT21" s="334" t="s">
        <v>730</v>
      </c>
      <c r="AU21" s="325" t="s">
        <v>1625</v>
      </c>
      <c r="AV21" s="334" t="s">
        <v>730</v>
      </c>
      <c r="AW21" s="334" t="s">
        <v>730</v>
      </c>
    </row>
    <row r="22" spans="1:49" x14ac:dyDescent="0.25">
      <c r="A22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2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2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2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2" s="325" t="s">
        <v>838</v>
      </c>
      <c r="G22" t="s">
        <v>3368</v>
      </c>
      <c r="H22" s="312" t="s">
        <v>3258</v>
      </c>
      <c r="I22" s="325" t="s">
        <v>1403</v>
      </c>
      <c r="J22" t="s">
        <v>3369</v>
      </c>
      <c r="K22" s="312" t="s">
        <v>3259</v>
      </c>
      <c r="L22" s="325" t="s">
        <v>713</v>
      </c>
      <c r="M22" t="s">
        <v>4190</v>
      </c>
      <c r="N22" s="325" t="s">
        <v>714</v>
      </c>
      <c r="O22" t="s">
        <v>4195</v>
      </c>
      <c r="P22" s="325" t="s">
        <v>715</v>
      </c>
      <c r="Q22" t="s">
        <v>4238</v>
      </c>
      <c r="R22" s="325" t="s">
        <v>716</v>
      </c>
      <c r="S22" s="180" t="s">
        <v>3342</v>
      </c>
      <c r="T22" s="325" t="s">
        <v>841</v>
      </c>
      <c r="U22" t="s">
        <v>4192</v>
      </c>
      <c r="V22" s="325" t="s">
        <v>4113</v>
      </c>
      <c r="W22" t="s">
        <v>4193</v>
      </c>
      <c r="X22" s="330" t="s">
        <v>850</v>
      </c>
      <c r="Y22" s="331" t="s">
        <v>730</v>
      </c>
      <c r="Z22" s="325" t="s">
        <v>719</v>
      </c>
      <c r="AA22" s="334" t="s">
        <v>730</v>
      </c>
      <c r="AB22" s="325" t="s">
        <v>723</v>
      </c>
      <c r="AC22" s="331" t="s">
        <v>730</v>
      </c>
      <c r="AD22" s="325" t="s">
        <v>4114</v>
      </c>
      <c r="AE22" s="331" t="s">
        <v>730</v>
      </c>
      <c r="AF22" s="325" t="s">
        <v>724</v>
      </c>
      <c r="AG22" s="180" t="s">
        <v>3363</v>
      </c>
      <c r="AH22" s="325" t="s">
        <v>735</v>
      </c>
      <c r="AI22" s="335" t="s">
        <v>730</v>
      </c>
      <c r="AJ22" s="325" t="s">
        <v>736</v>
      </c>
      <c r="AK22" s="331" t="s">
        <v>730</v>
      </c>
      <c r="AL22" s="325" t="s">
        <v>3973</v>
      </c>
      <c r="AM22" s="331" t="s">
        <v>730</v>
      </c>
      <c r="AN22" s="330" t="s">
        <v>3949</v>
      </c>
      <c r="AO22" s="337" t="s">
        <v>730</v>
      </c>
      <c r="AP22" s="326"/>
      <c r="AQ22" s="326"/>
      <c r="AR22" s="326"/>
      <c r="AS22" s="325" t="s">
        <v>3968</v>
      </c>
      <c r="AT22" s="334" t="s">
        <v>730</v>
      </c>
      <c r="AU22" s="325" t="s">
        <v>1625</v>
      </c>
      <c r="AV22" s="334" t="s">
        <v>730</v>
      </c>
      <c r="AW22" s="334" t="s">
        <v>730</v>
      </c>
    </row>
    <row r="23" spans="1:49" x14ac:dyDescent="0.25">
      <c r="A23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3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3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3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3" s="325" t="s">
        <v>838</v>
      </c>
      <c r="G23" t="s">
        <v>4098</v>
      </c>
      <c r="H23" s="312" t="s">
        <v>3257</v>
      </c>
      <c r="I23" s="325" t="s">
        <v>1403</v>
      </c>
      <c r="J23" t="s">
        <v>3373</v>
      </c>
      <c r="K23" s="312" t="s">
        <v>3259</v>
      </c>
      <c r="L23" s="325" t="s">
        <v>713</v>
      </c>
      <c r="M23" t="s">
        <v>4194</v>
      </c>
      <c r="N23" s="325" t="s">
        <v>714</v>
      </c>
      <c r="O23" t="s">
        <v>4198</v>
      </c>
      <c r="P23" s="325" t="s">
        <v>715</v>
      </c>
      <c r="Q23" t="s">
        <v>4242</v>
      </c>
      <c r="R23" s="325" t="s">
        <v>716</v>
      </c>
      <c r="S23" s="180" t="s">
        <v>3346</v>
      </c>
      <c r="T23" s="325" t="s">
        <v>841</v>
      </c>
      <c r="U23" s="334" t="s">
        <v>730</v>
      </c>
      <c r="V23" s="325" t="s">
        <v>4113</v>
      </c>
      <c r="W23" t="s">
        <v>4196</v>
      </c>
      <c r="X23" s="330" t="s">
        <v>850</v>
      </c>
      <c r="Y23" s="331" t="s">
        <v>730</v>
      </c>
      <c r="Z23" s="325" t="s">
        <v>719</v>
      </c>
      <c r="AA23" s="334" t="s">
        <v>730</v>
      </c>
      <c r="AB23" s="325" t="s">
        <v>723</v>
      </c>
      <c r="AC23" s="331" t="s">
        <v>730</v>
      </c>
      <c r="AD23" s="325" t="s">
        <v>4114</v>
      </c>
      <c r="AE23" s="331" t="s">
        <v>730</v>
      </c>
      <c r="AF23" s="325" t="s">
        <v>724</v>
      </c>
      <c r="AG23" s="180" t="s">
        <v>3367</v>
      </c>
      <c r="AH23" s="325" t="s">
        <v>735</v>
      </c>
      <c r="AI23" s="335" t="s">
        <v>730</v>
      </c>
      <c r="AJ23" s="325" t="s">
        <v>736</v>
      </c>
      <c r="AK23" s="331" t="s">
        <v>730</v>
      </c>
      <c r="AL23" s="325" t="s">
        <v>3973</v>
      </c>
      <c r="AM23" s="331" t="s">
        <v>730</v>
      </c>
      <c r="AN23" s="330" t="s">
        <v>3949</v>
      </c>
      <c r="AO23" s="337" t="s">
        <v>730</v>
      </c>
      <c r="AP23" s="326"/>
      <c r="AQ23" s="326"/>
      <c r="AR23" s="326"/>
      <c r="AS23" s="325" t="s">
        <v>3968</v>
      </c>
      <c r="AT23" s="334" t="s">
        <v>730</v>
      </c>
      <c r="AU23" s="325" t="s">
        <v>1625</v>
      </c>
      <c r="AV23" s="334" t="s">
        <v>730</v>
      </c>
      <c r="AW23" s="334" t="s">
        <v>730</v>
      </c>
    </row>
    <row r="24" spans="1:49" x14ac:dyDescent="0.25">
      <c r="A24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4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4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4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4" s="325" t="s">
        <v>838</v>
      </c>
      <c r="G24" t="s">
        <v>4099</v>
      </c>
      <c r="H24" s="312" t="s">
        <v>3257</v>
      </c>
      <c r="I24" s="325" t="s">
        <v>1403</v>
      </c>
      <c r="J24" t="s">
        <v>4646</v>
      </c>
      <c r="K24" s="312" t="s">
        <v>3259</v>
      </c>
      <c r="L24" s="325" t="s">
        <v>713</v>
      </c>
      <c r="M24" t="s">
        <v>4197</v>
      </c>
      <c r="N24" s="325" t="s">
        <v>714</v>
      </c>
      <c r="O24" t="s">
        <v>4203</v>
      </c>
      <c r="P24" s="325" t="s">
        <v>715</v>
      </c>
      <c r="Q24" t="s">
        <v>4247</v>
      </c>
      <c r="R24" s="325" t="s">
        <v>716</v>
      </c>
      <c r="S24" s="180" t="s">
        <v>4085</v>
      </c>
      <c r="T24" s="325" t="s">
        <v>841</v>
      </c>
      <c r="U24" s="334" t="s">
        <v>730</v>
      </c>
      <c r="V24" s="325" t="s">
        <v>4113</v>
      </c>
      <c r="W24" t="s">
        <v>4200</v>
      </c>
      <c r="X24" s="330" t="s">
        <v>850</v>
      </c>
      <c r="Y24" s="331" t="s">
        <v>730</v>
      </c>
      <c r="Z24" s="325" t="s">
        <v>719</v>
      </c>
      <c r="AA24" s="334" t="s">
        <v>730</v>
      </c>
      <c r="AB24" s="325" t="s">
        <v>723</v>
      </c>
      <c r="AC24" s="331" t="s">
        <v>730</v>
      </c>
      <c r="AD24" s="325" t="s">
        <v>4114</v>
      </c>
      <c r="AE24" s="331" t="s">
        <v>730</v>
      </c>
      <c r="AF24" s="325" t="s">
        <v>724</v>
      </c>
      <c r="AG24" s="180" t="s">
        <v>3371</v>
      </c>
      <c r="AH24" s="325" t="s">
        <v>735</v>
      </c>
      <c r="AI24" s="335" t="s">
        <v>730</v>
      </c>
      <c r="AJ24" s="325" t="s">
        <v>736</v>
      </c>
      <c r="AK24" s="331" t="s">
        <v>730</v>
      </c>
      <c r="AL24" s="325" t="s">
        <v>3973</v>
      </c>
      <c r="AM24" s="331" t="s">
        <v>730</v>
      </c>
      <c r="AN24" s="330" t="s">
        <v>3949</v>
      </c>
      <c r="AO24" s="337" t="s">
        <v>730</v>
      </c>
      <c r="AP24" s="326"/>
      <c r="AQ24" s="326"/>
      <c r="AR24" s="326"/>
      <c r="AS24" s="325" t="s">
        <v>3968</v>
      </c>
      <c r="AT24" s="334" t="s">
        <v>730</v>
      </c>
      <c r="AU24" s="325" t="s">
        <v>1625</v>
      </c>
      <c r="AV24" s="334" t="s">
        <v>730</v>
      </c>
      <c r="AW24" s="334" t="s">
        <v>730</v>
      </c>
    </row>
    <row r="25" spans="1:49" x14ac:dyDescent="0.25">
      <c r="A25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5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5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5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5" s="325" t="s">
        <v>838</v>
      </c>
      <c r="G25" t="s">
        <v>4201</v>
      </c>
      <c r="H25" s="312" t="s">
        <v>3257</v>
      </c>
      <c r="I25" s="325" t="s">
        <v>1403</v>
      </c>
      <c r="J25" t="s">
        <v>4647</v>
      </c>
      <c r="K25" s="312" t="s">
        <v>3259</v>
      </c>
      <c r="L25" s="325" t="s">
        <v>713</v>
      </c>
      <c r="M25" t="s">
        <v>4202</v>
      </c>
      <c r="N25" s="325" t="s">
        <v>714</v>
      </c>
      <c r="O25" t="s">
        <v>4206</v>
      </c>
      <c r="P25" s="325" t="s">
        <v>715</v>
      </c>
      <c r="Q25" t="s">
        <v>4251</v>
      </c>
      <c r="R25" s="325" t="s">
        <v>716</v>
      </c>
      <c r="S25" s="180" t="s">
        <v>3350</v>
      </c>
      <c r="T25" s="325" t="s">
        <v>841</v>
      </c>
      <c r="U25" s="334" t="s">
        <v>730</v>
      </c>
      <c r="V25" s="325" t="s">
        <v>4113</v>
      </c>
      <c r="W25" t="s">
        <v>4204</v>
      </c>
      <c r="X25" s="330" t="s">
        <v>850</v>
      </c>
      <c r="Y25" s="331" t="s">
        <v>730</v>
      </c>
      <c r="Z25" s="325" t="s">
        <v>719</v>
      </c>
      <c r="AA25" s="334" t="s">
        <v>730</v>
      </c>
      <c r="AB25" s="325" t="s">
        <v>723</v>
      </c>
      <c r="AC25" s="331" t="s">
        <v>730</v>
      </c>
      <c r="AD25" s="325" t="s">
        <v>4114</v>
      </c>
      <c r="AE25" s="331" t="s">
        <v>730</v>
      </c>
      <c r="AF25" s="325" t="s">
        <v>724</v>
      </c>
      <c r="AG25" s="180" t="s">
        <v>3375</v>
      </c>
      <c r="AH25" s="325" t="s">
        <v>735</v>
      </c>
      <c r="AI25" s="335" t="s">
        <v>730</v>
      </c>
      <c r="AJ25" s="325" t="s">
        <v>736</v>
      </c>
      <c r="AK25" s="331" t="s">
        <v>730</v>
      </c>
      <c r="AL25" s="325" t="s">
        <v>3973</v>
      </c>
      <c r="AM25" s="331" t="s">
        <v>730</v>
      </c>
      <c r="AN25" s="330" t="s">
        <v>3949</v>
      </c>
      <c r="AO25" s="337" t="s">
        <v>730</v>
      </c>
      <c r="AP25" s="326"/>
      <c r="AQ25" s="326"/>
      <c r="AR25" s="326"/>
      <c r="AS25" s="325" t="s">
        <v>3968</v>
      </c>
      <c r="AT25" s="334" t="s">
        <v>730</v>
      </c>
      <c r="AU25" s="325" t="s">
        <v>1625</v>
      </c>
      <c r="AV25" s="334" t="s">
        <v>730</v>
      </c>
      <c r="AW25" s="334" t="s">
        <v>730</v>
      </c>
    </row>
    <row r="26" spans="1:49" x14ac:dyDescent="0.25">
      <c r="A26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6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6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6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6" s="325" t="s">
        <v>838</v>
      </c>
      <c r="G26" t="s">
        <v>3372</v>
      </c>
      <c r="H26" s="312" t="s">
        <v>3257</v>
      </c>
      <c r="I26" s="325" t="s">
        <v>1403</v>
      </c>
      <c r="J26" t="s">
        <v>4648</v>
      </c>
      <c r="K26" s="312" t="s">
        <v>3259</v>
      </c>
      <c r="L26" s="325" t="s">
        <v>713</v>
      </c>
      <c r="M26" t="s">
        <v>4205</v>
      </c>
      <c r="N26" s="325" t="s">
        <v>714</v>
      </c>
      <c r="O26" t="s">
        <v>4209</v>
      </c>
      <c r="P26" s="325" t="s">
        <v>715</v>
      </c>
      <c r="Q26" t="s">
        <v>4255</v>
      </c>
      <c r="R26" s="325" t="s">
        <v>716</v>
      </c>
      <c r="S26" s="180" t="s">
        <v>3354</v>
      </c>
      <c r="T26" s="325" t="s">
        <v>841</v>
      </c>
      <c r="U26" s="334" t="s">
        <v>730</v>
      </c>
      <c r="V26" s="325" t="s">
        <v>4113</v>
      </c>
      <c r="W26" t="s">
        <v>4207</v>
      </c>
      <c r="X26" s="330" t="s">
        <v>850</v>
      </c>
      <c r="Y26" s="331" t="s">
        <v>730</v>
      </c>
      <c r="Z26" s="325" t="s">
        <v>719</v>
      </c>
      <c r="AA26" s="334" t="s">
        <v>730</v>
      </c>
      <c r="AB26" s="325" t="s">
        <v>723</v>
      </c>
      <c r="AC26" s="331" t="s">
        <v>730</v>
      </c>
      <c r="AD26" s="325" t="s">
        <v>4114</v>
      </c>
      <c r="AE26" s="331" t="s">
        <v>730</v>
      </c>
      <c r="AF26" s="325" t="s">
        <v>724</v>
      </c>
      <c r="AG26" s="180" t="s">
        <v>3379</v>
      </c>
      <c r="AH26" s="325" t="s">
        <v>735</v>
      </c>
      <c r="AI26" s="335" t="s">
        <v>730</v>
      </c>
      <c r="AJ26" s="325" t="s">
        <v>736</v>
      </c>
      <c r="AK26" s="331" t="s">
        <v>730</v>
      </c>
      <c r="AL26" s="325" t="s">
        <v>3973</v>
      </c>
      <c r="AM26" s="331" t="s">
        <v>730</v>
      </c>
      <c r="AN26" s="330" t="s">
        <v>3949</v>
      </c>
      <c r="AO26" s="337" t="s">
        <v>730</v>
      </c>
      <c r="AP26" s="326"/>
      <c r="AQ26" s="326"/>
      <c r="AR26" s="326"/>
      <c r="AS26" s="325" t="s">
        <v>3968</v>
      </c>
      <c r="AT26" s="334" t="s">
        <v>730</v>
      </c>
      <c r="AU26" s="325" t="s">
        <v>1625</v>
      </c>
      <c r="AV26" s="334" t="s">
        <v>730</v>
      </c>
      <c r="AW26" s="334" t="s">
        <v>730</v>
      </c>
    </row>
    <row r="27" spans="1:49" x14ac:dyDescent="0.25">
      <c r="A27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7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7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7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7" s="325" t="s">
        <v>838</v>
      </c>
      <c r="G27" t="s">
        <v>4100</v>
      </c>
      <c r="H27" s="312" t="s">
        <v>3257</v>
      </c>
      <c r="I27" s="325" t="s">
        <v>1403</v>
      </c>
      <c r="J27" t="s">
        <v>4649</v>
      </c>
      <c r="K27" s="312" t="s">
        <v>3259</v>
      </c>
      <c r="L27" s="325" t="s">
        <v>713</v>
      </c>
      <c r="M27" t="s">
        <v>4208</v>
      </c>
      <c r="N27" s="325" t="s">
        <v>714</v>
      </c>
      <c r="O27" t="s">
        <v>4213</v>
      </c>
      <c r="P27" s="325" t="s">
        <v>715</v>
      </c>
      <c r="Q27" t="s">
        <v>4260</v>
      </c>
      <c r="R27" s="325" t="s">
        <v>716</v>
      </c>
      <c r="S27" s="180" t="s">
        <v>3358</v>
      </c>
      <c r="T27" s="325" t="s">
        <v>841</v>
      </c>
      <c r="U27" s="334" t="s">
        <v>730</v>
      </c>
      <c r="V27" s="325" t="s">
        <v>4113</v>
      </c>
      <c r="W27" t="s">
        <v>4211</v>
      </c>
      <c r="X27" s="330" t="s">
        <v>850</v>
      </c>
      <c r="Y27" s="331" t="s">
        <v>730</v>
      </c>
      <c r="Z27" s="325" t="s">
        <v>719</v>
      </c>
      <c r="AA27" s="334" t="s">
        <v>730</v>
      </c>
      <c r="AB27" s="325" t="s">
        <v>723</v>
      </c>
      <c r="AC27" s="331" t="s">
        <v>730</v>
      </c>
      <c r="AD27" s="325" t="s">
        <v>4114</v>
      </c>
      <c r="AE27" s="331" t="s">
        <v>730</v>
      </c>
      <c r="AF27" s="325" t="s">
        <v>724</v>
      </c>
      <c r="AG27" s="180" t="s">
        <v>3383</v>
      </c>
      <c r="AH27" s="325" t="s">
        <v>735</v>
      </c>
      <c r="AI27" s="335" t="s">
        <v>730</v>
      </c>
      <c r="AJ27" s="325" t="s">
        <v>736</v>
      </c>
      <c r="AK27" s="331" t="s">
        <v>730</v>
      </c>
      <c r="AL27" s="325" t="s">
        <v>3973</v>
      </c>
      <c r="AM27" s="331" t="s">
        <v>730</v>
      </c>
      <c r="AN27" s="330" t="s">
        <v>3949</v>
      </c>
      <c r="AO27" s="337" t="s">
        <v>730</v>
      </c>
      <c r="AP27" s="326"/>
      <c r="AQ27" s="326"/>
      <c r="AR27" s="326"/>
      <c r="AS27" s="325" t="s">
        <v>3968</v>
      </c>
      <c r="AT27" s="334" t="s">
        <v>730</v>
      </c>
      <c r="AU27" s="325" t="s">
        <v>1625</v>
      </c>
      <c r="AV27" s="334" t="s">
        <v>730</v>
      </c>
      <c r="AW27" s="334" t="s">
        <v>730</v>
      </c>
    </row>
    <row r="28" spans="1:49" x14ac:dyDescent="0.25">
      <c r="A28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#REF!)))))))))))))))))))</f>
        <v>#REF!</v>
      </c>
      <c r="B28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#REF!)))))))))))))))))))</f>
        <v>#REF!</v>
      </c>
      <c r="C28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#REF!)))))))))))))))))))</f>
        <v>#REF!</v>
      </c>
      <c r="D28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#REF!)))))))))))))))))))</f>
        <v>#REF!</v>
      </c>
      <c r="F28" s="325" t="s">
        <v>838</v>
      </c>
      <c r="G28" t="s">
        <v>3376</v>
      </c>
      <c r="H28" s="312" t="s">
        <v>3257</v>
      </c>
      <c r="I28" s="325" t="s">
        <v>1403</v>
      </c>
      <c r="J28" t="s">
        <v>4650</v>
      </c>
      <c r="K28" s="312" t="s">
        <v>3259</v>
      </c>
      <c r="L28" s="325" t="s">
        <v>713</v>
      </c>
      <c r="M28" t="s">
        <v>4212</v>
      </c>
      <c r="N28" s="325" t="s">
        <v>714</v>
      </c>
      <c r="O28" t="s">
        <v>4217</v>
      </c>
      <c r="P28" s="325" t="s">
        <v>715</v>
      </c>
      <c r="Q28" t="s">
        <v>4266</v>
      </c>
      <c r="R28" s="325" t="s">
        <v>716</v>
      </c>
      <c r="S28" s="180" t="s">
        <v>3362</v>
      </c>
      <c r="T28" s="325" t="s">
        <v>841</v>
      </c>
      <c r="U28" s="334" t="s">
        <v>730</v>
      </c>
      <c r="V28" s="325" t="s">
        <v>4113</v>
      </c>
      <c r="W28" t="s">
        <v>4215</v>
      </c>
      <c r="X28" s="330" t="s">
        <v>850</v>
      </c>
      <c r="Y28" s="331" t="s">
        <v>730</v>
      </c>
      <c r="Z28" s="325" t="s">
        <v>719</v>
      </c>
      <c r="AA28" s="334" t="s">
        <v>730</v>
      </c>
      <c r="AB28" s="325" t="s">
        <v>723</v>
      </c>
      <c r="AC28" s="331" t="s">
        <v>730</v>
      </c>
      <c r="AD28" s="325" t="s">
        <v>4114</v>
      </c>
      <c r="AE28" s="331" t="s">
        <v>730</v>
      </c>
      <c r="AF28" s="325" t="s">
        <v>724</v>
      </c>
      <c r="AG28" s="180" t="s">
        <v>3387</v>
      </c>
      <c r="AH28" s="325" t="s">
        <v>735</v>
      </c>
      <c r="AI28" s="335" t="s">
        <v>730</v>
      </c>
      <c r="AJ28" s="325" t="s">
        <v>736</v>
      </c>
      <c r="AK28" s="331" t="s">
        <v>730</v>
      </c>
      <c r="AL28" s="325" t="s">
        <v>3973</v>
      </c>
      <c r="AM28" s="331" t="s">
        <v>730</v>
      </c>
      <c r="AN28" s="330" t="s">
        <v>3949</v>
      </c>
      <c r="AO28" s="337" t="s">
        <v>730</v>
      </c>
      <c r="AP28" s="326"/>
      <c r="AQ28" s="326"/>
      <c r="AR28" s="326"/>
      <c r="AS28" s="325" t="s">
        <v>3968</v>
      </c>
      <c r="AT28" s="334" t="s">
        <v>730</v>
      </c>
      <c r="AU28" s="325" t="s">
        <v>1625</v>
      </c>
      <c r="AV28" s="334" t="s">
        <v>730</v>
      </c>
      <c r="AW28" s="334" t="s">
        <v>730</v>
      </c>
    </row>
    <row r="29" spans="1:49" x14ac:dyDescent="0.25">
      <c r="A29" s="267" t="e">
        <f>IF($A$1=#REF!,#REF!,IF($A$1=#REF!,#REF!,IF($A$1=#REF!,#REF!,IF($A$1=#REF!,#REF!,IF($A$1=#REF!,#REF!,IF($A$1=#REF!,#REF!,IF($A$1=#REF!,#REF!,IF($A$1=#REF!,#REF!,IF($A$1=#REF!,#REF!,IF($A$1=#REF!,#REF!,IF($A$1=#REF!,#REF!,IF($A$1=#REF!,#REF!,IF($A$1=#REF!,#REF!,IF($A$1=#REF!,#REF!,IF($A$1=#REF!,AK9,IF($A$1=#REF!,#REF!,IF($A$1=#REF!,#REF!,IF($A$1=#REF!,#REF!,IF($A$1=#REF!,#REF!)))))))))))))))))))</f>
        <v>#REF!</v>
      </c>
      <c r="B29" s="268" t="e">
        <f>IF($B$1=#REF!,#REF!,IF($B$1=#REF!,#REF!,IF($B$1=#REF!,#REF!,IF($B$1=#REF!,#REF!,IF($B$1=#REF!,#REF!,IF($B$1=#REF!,#REF!,IF($B$1=#REF!,#REF!,IF($B$1=#REF!,#REF!,IF($B$1=#REF!,#REF!,IF($B$1=#REF!,#REF!,IF($B$1=#REF!,#REF!,IF($B$1=#REF!,#REF!,IF($B$1=#REF!,#REF!,IF($B$1=#REF!,#REF!,IF($B$1=#REF!,AK9,IF($B$1=#REF!,#REF!,IF($B$1=#REF!,#REF!,IF($B$1=#REF!,#REF!,IF($B$1=#REF!,#REF!)))))))))))))))))))</f>
        <v>#REF!</v>
      </c>
      <c r="C29" s="269" t="e">
        <f>IF($C$1=#REF!,#REF!,IF($C$1=#REF!,#REF!,IF($C$1=#REF!,#REF!,IF($C$1=#REF!,#REF!,IF($C$1=#REF!,#REF!,IF($C$1=#REF!,#REF!,IF($C$1=#REF!,#REF!,IF($C$1=#REF!,#REF!,IF($C$1=#REF!,#REF!,IF($C$1=#REF!,#REF!,IF($C$1=#REF!,#REF!,IF($C$1=#REF!,#REF!,IF($C$1=#REF!,#REF!,IF($C$1=#REF!,#REF!,IF($C$1=#REF!,AK9,IF($C$1=#REF!,#REF!,IF($C$1=#REF!,#REF!,IF($C$1=#REF!,#REF!,IF($C$1=#REF!,#REF!)))))))))))))))))))</f>
        <v>#REF!</v>
      </c>
      <c r="D29" s="270" t="e">
        <f>IF($D$1=#REF!,#REF!,IF($D$1=#REF!,#REF!,IF($D$1=#REF!,#REF!,IF($D$1=#REF!,#REF!,IF($D$1=#REF!,#REF!,IF($D$1=#REF!,#REF!,IF($D$1=#REF!,#REF!,IF($D$1=#REF!,#REF!,IF($D$1=#REF!,#REF!,IF($D$1=#REF!,#REF!,IF($D$1=#REF!,#REF!,IF($D$1=#REF!,#REF!,IF($D$1=#REF!,#REF!,IF($D$1=#REF!,#REF!,IF($D$1=#REF!,AK9,IF($D$1=#REF!,#REF!,IF($D$1=#REF!,#REF!,IF($D$1=#REF!,#REF!,IF($D$1=#REF!,#REF!)))))))))))))))))))</f>
        <v>#REF!</v>
      </c>
      <c r="F29" s="325" t="s">
        <v>838</v>
      </c>
      <c r="G29" t="s">
        <v>4651</v>
      </c>
      <c r="H29" s="312" t="s">
        <v>3257</v>
      </c>
      <c r="I29" s="325" t="s">
        <v>1403</v>
      </c>
      <c r="J29" t="s">
        <v>3377</v>
      </c>
      <c r="K29" s="312" t="s">
        <v>3259</v>
      </c>
      <c r="L29" s="325" t="s">
        <v>713</v>
      </c>
      <c r="M29" t="s">
        <v>4216</v>
      </c>
      <c r="N29" s="325" t="s">
        <v>714</v>
      </c>
      <c r="O29" t="s">
        <v>4221</v>
      </c>
      <c r="P29" s="325" t="s">
        <v>715</v>
      </c>
      <c r="Q29" t="s">
        <v>4272</v>
      </c>
      <c r="R29" s="325" t="s">
        <v>716</v>
      </c>
      <c r="S29" s="180" t="s">
        <v>3366</v>
      </c>
      <c r="T29" s="325" t="s">
        <v>841</v>
      </c>
      <c r="U29" s="334" t="s">
        <v>730</v>
      </c>
      <c r="V29" s="325" t="s">
        <v>4113</v>
      </c>
      <c r="W29" t="s">
        <v>4219</v>
      </c>
      <c r="X29" s="330" t="s">
        <v>850</v>
      </c>
      <c r="Y29" s="331" t="s">
        <v>730</v>
      </c>
      <c r="Z29" s="325" t="s">
        <v>719</v>
      </c>
      <c r="AA29" s="334" t="s">
        <v>730</v>
      </c>
      <c r="AB29" s="325" t="s">
        <v>723</v>
      </c>
      <c r="AC29" s="331" t="s">
        <v>730</v>
      </c>
      <c r="AD29" s="325" t="s">
        <v>4114</v>
      </c>
      <c r="AE29" s="331" t="s">
        <v>730</v>
      </c>
      <c r="AF29" s="325" t="s">
        <v>724</v>
      </c>
      <c r="AG29" s="180" t="s">
        <v>3391</v>
      </c>
      <c r="AH29" s="325" t="s">
        <v>735</v>
      </c>
      <c r="AI29" s="335" t="s">
        <v>730</v>
      </c>
      <c r="AJ29" s="325" t="s">
        <v>736</v>
      </c>
      <c r="AK29" s="331" t="s">
        <v>730</v>
      </c>
      <c r="AL29" s="325" t="s">
        <v>3973</v>
      </c>
      <c r="AM29" s="331" t="s">
        <v>730</v>
      </c>
      <c r="AN29" s="330" t="s">
        <v>3949</v>
      </c>
      <c r="AO29" s="337" t="s">
        <v>730</v>
      </c>
      <c r="AP29" s="326"/>
      <c r="AQ29" s="326"/>
      <c r="AR29" s="326"/>
      <c r="AS29" s="325" t="s">
        <v>3968</v>
      </c>
      <c r="AT29" s="334" t="s">
        <v>730</v>
      </c>
      <c r="AU29" s="325" t="s">
        <v>1625</v>
      </c>
      <c r="AV29" s="334" t="s">
        <v>730</v>
      </c>
      <c r="AW29" s="334" t="s">
        <v>730</v>
      </c>
    </row>
    <row r="30" spans="1:49" x14ac:dyDescent="0.25">
      <c r="A30" s="267" t="b">
        <f t="shared" ref="A30:A73" si="0">IF($A$1=F9,G9,IF($A$1=I9,J9,IF($A$1=L9,M9,IF($A$1=N9,O9,IF($A$1=P9,Q9,IF($A$1=R9,S9,IF($A$1=T9,U9,IF($A$1=V9,W9,IF($A$1=X9,Y9,IF($A$1=Z9,AA9,IF($A$1=AB9,AC9,IF($A$1=AD9,AE9,IF($A$1=AF9,AG9,IF($A$1=AH9,AI9,IF($A$1=AJ9,AK10,IF($A$1=AL9,AM9,IF($A$1=AN9,AO9,IF($A$1=AS9,AT9,IF($A$1=AU9,AV9)))))))))))))))))))</f>
        <v>0</v>
      </c>
      <c r="B30" s="268" t="b">
        <f t="shared" ref="B30:B73" si="1">IF($B$1=F9,G9,IF($B$1=I9,J9,IF($B$1=L9,M9,IF($B$1=N9,O9,IF($B$1=P9,Q9,IF($B$1=R9,S9,IF($B$1=T9,U9,IF($B$1=V9,W9,IF($B$1=X9,Y9,IF($B$1=Z9,AA9,IF($B$1=AB9,AC9,IF($B$1=AD9,AE9,IF($B$1=AF9,AG9,IF($B$1=AH9,AI9,IF($B$1=AJ9,AK10,IF($B$1=AL9,AM9,IF($B$1=AN9,AO9,IF($B$1=AS9,AT9,IF($B$1=AU9,AV9)))))))))))))))))))</f>
        <v>0</v>
      </c>
      <c r="C30" s="269" t="b">
        <f t="shared" ref="C30:C73" si="2">IF($C$1=F9,G9,IF($C$1=I9,J9,IF($C$1=L9,M9,IF($C$1=N9,O9,IF($C$1=P9,Q9,IF($C$1=R9,S9,IF($C$1=T9,U9,IF($C$1=V9,W9,IF($C$1=X9,Y9,IF($C$1=Z9,AA9,IF($C$1=AB9,AC9,IF($C$1=AD9,AE9,IF($C$1=AF9,AG9,IF($C$1=AH9,AI9,IF($C$1=AJ9,AK10,IF($C$1=AL9,AM9,IF($C$1=AN9,AO9,IF($C$1=AS9,AT9,IF($C$1=AU9,AV9)))))))))))))))))))</f>
        <v>0</v>
      </c>
      <c r="D30" s="270" t="b">
        <f t="shared" ref="D30:D73" si="3">IF($D$1=F9,G9,IF($D$1=I9,J9,IF($D$1=L9,M9,IF($D$1=N9,O9,IF($D$1=P9,Q9,IF($D$1=R9,S9,IF($D$1=T9,U9,IF($D$1=V9,W9,IF($D$1=X9,Y9,IF($D$1=Z9,AA9,IF($D$1=AB9,AC9,IF($D$1=AD9,AE9,IF($D$1=AF9,AG9,IF($D$1=AH9,AI9,IF($D$1=AJ9,AK10,IF($D$1=AL9,AM9,IF($D$1=AN9,AO9,IF($D$1=AS9,AT9,IF($D$1=AU9,AV9)))))))))))))))))))</f>
        <v>0</v>
      </c>
      <c r="F30" s="325" t="s">
        <v>838</v>
      </c>
      <c r="G30" t="s">
        <v>4101</v>
      </c>
      <c r="H30" s="312" t="s">
        <v>3257</v>
      </c>
      <c r="I30" s="325" t="s">
        <v>1403</v>
      </c>
      <c r="J30" t="s">
        <v>3381</v>
      </c>
      <c r="K30" s="312" t="s">
        <v>3259</v>
      </c>
      <c r="L30" s="325" t="s">
        <v>713</v>
      </c>
      <c r="M30" t="s">
        <v>4220</v>
      </c>
      <c r="N30" s="325" t="s">
        <v>714</v>
      </c>
      <c r="O30" t="s">
        <v>4225</v>
      </c>
      <c r="P30" s="325" t="s">
        <v>715</v>
      </c>
      <c r="Q30" t="s">
        <v>4573</v>
      </c>
      <c r="R30" s="325" t="s">
        <v>716</v>
      </c>
      <c r="S30" s="180" t="s">
        <v>3370</v>
      </c>
      <c r="T30" s="325" t="s">
        <v>841</v>
      </c>
      <c r="U30" s="334" t="s">
        <v>730</v>
      </c>
      <c r="V30" s="325" t="s">
        <v>4113</v>
      </c>
      <c r="W30" t="s">
        <v>4223</v>
      </c>
      <c r="X30" s="330" t="s">
        <v>850</v>
      </c>
      <c r="Y30" s="331" t="s">
        <v>730</v>
      </c>
      <c r="Z30" s="325" t="s">
        <v>719</v>
      </c>
      <c r="AA30" s="334" t="s">
        <v>730</v>
      </c>
      <c r="AB30" s="325" t="s">
        <v>723</v>
      </c>
      <c r="AC30" s="331" t="s">
        <v>730</v>
      </c>
      <c r="AD30" s="325" t="s">
        <v>4114</v>
      </c>
      <c r="AE30" s="331" t="s">
        <v>730</v>
      </c>
      <c r="AF30" s="325" t="s">
        <v>724</v>
      </c>
      <c r="AG30" s="180" t="s">
        <v>3395</v>
      </c>
      <c r="AH30" s="325" t="s">
        <v>735</v>
      </c>
      <c r="AI30" s="335" t="s">
        <v>730</v>
      </c>
      <c r="AJ30" s="325" t="s">
        <v>736</v>
      </c>
      <c r="AK30" s="331" t="s">
        <v>730</v>
      </c>
      <c r="AL30" s="325" t="s">
        <v>3973</v>
      </c>
      <c r="AM30" s="331" t="s">
        <v>730</v>
      </c>
      <c r="AN30" s="330" t="s">
        <v>3949</v>
      </c>
      <c r="AO30" s="337" t="s">
        <v>730</v>
      </c>
      <c r="AP30" s="326"/>
      <c r="AQ30" s="326"/>
      <c r="AR30" s="326"/>
      <c r="AS30" s="325" t="s">
        <v>3968</v>
      </c>
      <c r="AT30" s="334" t="s">
        <v>730</v>
      </c>
      <c r="AU30" s="325" t="s">
        <v>1625</v>
      </c>
      <c r="AV30" s="334" t="s">
        <v>730</v>
      </c>
      <c r="AW30" s="334" t="s">
        <v>730</v>
      </c>
    </row>
    <row r="31" spans="1:49" x14ac:dyDescent="0.25">
      <c r="A31" s="267" t="b">
        <f t="shared" si="0"/>
        <v>0</v>
      </c>
      <c r="B31" s="268" t="b">
        <f t="shared" si="1"/>
        <v>0</v>
      </c>
      <c r="C31" s="269" t="b">
        <f t="shared" si="2"/>
        <v>0</v>
      </c>
      <c r="D31" s="270" t="b">
        <f t="shared" si="3"/>
        <v>0</v>
      </c>
      <c r="F31" s="325" t="s">
        <v>838</v>
      </c>
      <c r="G31" t="s">
        <v>4102</v>
      </c>
      <c r="H31" s="312" t="s">
        <v>3257</v>
      </c>
      <c r="I31" s="325" t="s">
        <v>1403</v>
      </c>
      <c r="J31" t="s">
        <v>3385</v>
      </c>
      <c r="K31" s="312" t="s">
        <v>3259</v>
      </c>
      <c r="L31" s="325" t="s">
        <v>713</v>
      </c>
      <c r="M31" t="s">
        <v>4224</v>
      </c>
      <c r="N31" s="325" t="s">
        <v>714</v>
      </c>
      <c r="O31" t="s">
        <v>4229</v>
      </c>
      <c r="P31" s="325" t="s">
        <v>715</v>
      </c>
      <c r="Q31" t="s">
        <v>4278</v>
      </c>
      <c r="R31" s="325" t="s">
        <v>716</v>
      </c>
      <c r="S31" s="180" t="s">
        <v>3374</v>
      </c>
      <c r="T31" s="325" t="s">
        <v>841</v>
      </c>
      <c r="U31" s="334" t="s">
        <v>730</v>
      </c>
      <c r="V31" s="325" t="s">
        <v>4113</v>
      </c>
      <c r="W31" t="s">
        <v>4227</v>
      </c>
      <c r="X31" s="330" t="s">
        <v>850</v>
      </c>
      <c r="Y31" s="331" t="s">
        <v>730</v>
      </c>
      <c r="Z31" s="325" t="s">
        <v>719</v>
      </c>
      <c r="AA31" s="334" t="s">
        <v>730</v>
      </c>
      <c r="AB31" s="325" t="s">
        <v>723</v>
      </c>
      <c r="AC31" s="331" t="s">
        <v>730</v>
      </c>
      <c r="AD31" s="325" t="s">
        <v>4114</v>
      </c>
      <c r="AE31" s="331" t="s">
        <v>730</v>
      </c>
      <c r="AF31" s="325" t="s">
        <v>724</v>
      </c>
      <c r="AG31" s="180" t="s">
        <v>3399</v>
      </c>
      <c r="AH31" s="325" t="s">
        <v>735</v>
      </c>
      <c r="AI31" s="335" t="s">
        <v>730</v>
      </c>
      <c r="AJ31" s="325" t="s">
        <v>736</v>
      </c>
      <c r="AK31" s="331" t="s">
        <v>730</v>
      </c>
      <c r="AL31" s="325" t="s">
        <v>3973</v>
      </c>
      <c r="AM31" s="331" t="s">
        <v>730</v>
      </c>
      <c r="AN31" s="330" t="s">
        <v>3949</v>
      </c>
      <c r="AO31" s="337" t="s">
        <v>730</v>
      </c>
      <c r="AP31" s="326"/>
      <c r="AQ31" s="326"/>
      <c r="AR31" s="326"/>
      <c r="AS31" s="325" t="s">
        <v>3968</v>
      </c>
      <c r="AT31" s="334" t="s">
        <v>730</v>
      </c>
      <c r="AU31" s="325" t="s">
        <v>1625</v>
      </c>
      <c r="AV31" s="334" t="s">
        <v>730</v>
      </c>
      <c r="AW31" s="334" t="s">
        <v>730</v>
      </c>
    </row>
    <row r="32" spans="1:49" x14ac:dyDescent="0.25">
      <c r="A32" s="267" t="b">
        <f t="shared" si="0"/>
        <v>0</v>
      </c>
      <c r="B32" s="268" t="b">
        <f t="shared" si="1"/>
        <v>0</v>
      </c>
      <c r="C32" s="269" t="b">
        <f t="shared" si="2"/>
        <v>0</v>
      </c>
      <c r="D32" s="270" t="b">
        <f t="shared" si="3"/>
        <v>0</v>
      </c>
      <c r="F32" s="325" t="s">
        <v>838</v>
      </c>
      <c r="G32" t="s">
        <v>4104</v>
      </c>
      <c r="H32" s="312" t="s">
        <v>3257</v>
      </c>
      <c r="I32" s="325" t="s">
        <v>1403</v>
      </c>
      <c r="J32" t="s">
        <v>3389</v>
      </c>
      <c r="K32" s="312" t="s">
        <v>3259</v>
      </c>
      <c r="L32" s="325" t="s">
        <v>713</v>
      </c>
      <c r="M32" t="s">
        <v>4228</v>
      </c>
      <c r="N32" s="325" t="s">
        <v>714</v>
      </c>
      <c r="O32" t="s">
        <v>4233</v>
      </c>
      <c r="P32" s="325" t="s">
        <v>715</v>
      </c>
      <c r="Q32" t="s">
        <v>4284</v>
      </c>
      <c r="R32" s="325" t="s">
        <v>716</v>
      </c>
      <c r="S32" s="180" t="s">
        <v>3378</v>
      </c>
      <c r="T32" s="325" t="s">
        <v>841</v>
      </c>
      <c r="U32" s="334" t="s">
        <v>730</v>
      </c>
      <c r="V32" s="325" t="s">
        <v>4113</v>
      </c>
      <c r="W32" t="s">
        <v>4231</v>
      </c>
      <c r="X32" s="330" t="s">
        <v>850</v>
      </c>
      <c r="Y32" s="331" t="s">
        <v>730</v>
      </c>
      <c r="Z32" s="325" t="s">
        <v>719</v>
      </c>
      <c r="AA32" s="334" t="s">
        <v>730</v>
      </c>
      <c r="AB32" s="325" t="s">
        <v>723</v>
      </c>
      <c r="AC32" s="331" t="s">
        <v>730</v>
      </c>
      <c r="AD32" s="325" t="s">
        <v>4114</v>
      </c>
      <c r="AE32" s="331" t="s">
        <v>730</v>
      </c>
      <c r="AF32" s="325" t="s">
        <v>724</v>
      </c>
      <c r="AG32" s="180" t="s">
        <v>4088</v>
      </c>
      <c r="AH32" s="325" t="s">
        <v>735</v>
      </c>
      <c r="AI32" s="335" t="s">
        <v>730</v>
      </c>
      <c r="AJ32" s="325" t="s">
        <v>736</v>
      </c>
      <c r="AK32" s="331" t="s">
        <v>730</v>
      </c>
      <c r="AL32" s="325" t="s">
        <v>3973</v>
      </c>
      <c r="AM32" s="331" t="s">
        <v>730</v>
      </c>
      <c r="AN32" s="330" t="s">
        <v>3949</v>
      </c>
      <c r="AO32" s="337" t="s">
        <v>730</v>
      </c>
      <c r="AP32" s="326"/>
      <c r="AQ32" s="326"/>
      <c r="AR32" s="326"/>
      <c r="AS32" s="325" t="s">
        <v>3968</v>
      </c>
      <c r="AT32" s="334" t="s">
        <v>730</v>
      </c>
      <c r="AU32" s="325" t="s">
        <v>1625</v>
      </c>
      <c r="AV32" s="334" t="s">
        <v>730</v>
      </c>
      <c r="AW32" s="334" t="s">
        <v>730</v>
      </c>
    </row>
    <row r="33" spans="1:49" x14ac:dyDescent="0.25">
      <c r="A33" s="267" t="b">
        <f t="shared" si="0"/>
        <v>0</v>
      </c>
      <c r="B33" s="268" t="b">
        <f t="shared" si="1"/>
        <v>0</v>
      </c>
      <c r="C33" s="269" t="b">
        <f t="shared" si="2"/>
        <v>0</v>
      </c>
      <c r="D33" s="270" t="b">
        <f t="shared" si="3"/>
        <v>0</v>
      </c>
      <c r="F33" s="325" t="s">
        <v>838</v>
      </c>
      <c r="G33" t="s">
        <v>4105</v>
      </c>
      <c r="H33" s="312" t="s">
        <v>3257</v>
      </c>
      <c r="I33" s="325" t="s">
        <v>1403</v>
      </c>
      <c r="J33" t="s">
        <v>3393</v>
      </c>
      <c r="K33" s="312" t="s">
        <v>3259</v>
      </c>
      <c r="L33" s="325" t="s">
        <v>713</v>
      </c>
      <c r="M33" t="s">
        <v>4232</v>
      </c>
      <c r="N33" s="325" t="s">
        <v>714</v>
      </c>
      <c r="O33" t="s">
        <v>4237</v>
      </c>
      <c r="P33" s="325" t="s">
        <v>715</v>
      </c>
      <c r="Q33" t="s">
        <v>4290</v>
      </c>
      <c r="R33" s="325" t="s">
        <v>716</v>
      </c>
      <c r="S33" s="180" t="s">
        <v>3382</v>
      </c>
      <c r="T33" s="325" t="s">
        <v>841</v>
      </c>
      <c r="U33" s="334" t="s">
        <v>730</v>
      </c>
      <c r="V33" s="325" t="s">
        <v>4113</v>
      </c>
      <c r="W33" t="s">
        <v>4235</v>
      </c>
      <c r="X33" s="330" t="s">
        <v>850</v>
      </c>
      <c r="Y33" s="331" t="s">
        <v>730</v>
      </c>
      <c r="Z33" s="325" t="s">
        <v>719</v>
      </c>
      <c r="AA33" s="334" t="s">
        <v>730</v>
      </c>
      <c r="AB33" s="325" t="s">
        <v>723</v>
      </c>
      <c r="AC33" s="331" t="s">
        <v>730</v>
      </c>
      <c r="AD33" s="325" t="s">
        <v>4114</v>
      </c>
      <c r="AE33" s="331" t="s">
        <v>730</v>
      </c>
      <c r="AF33" s="325" t="s">
        <v>724</v>
      </c>
      <c r="AG33" s="180" t="s">
        <v>3403</v>
      </c>
      <c r="AH33" s="325" t="s">
        <v>735</v>
      </c>
      <c r="AI33" s="335" t="s">
        <v>730</v>
      </c>
      <c r="AJ33" s="325" t="s">
        <v>736</v>
      </c>
      <c r="AK33" s="331" t="s">
        <v>730</v>
      </c>
      <c r="AL33" s="325" t="s">
        <v>3973</v>
      </c>
      <c r="AM33" s="331" t="s">
        <v>730</v>
      </c>
      <c r="AN33" s="330" t="s">
        <v>3949</v>
      </c>
      <c r="AO33" s="337" t="s">
        <v>730</v>
      </c>
      <c r="AP33" s="326"/>
      <c r="AQ33" s="326"/>
      <c r="AR33" s="326"/>
      <c r="AS33" s="325" t="s">
        <v>3968</v>
      </c>
      <c r="AT33" s="334" t="s">
        <v>730</v>
      </c>
      <c r="AU33" s="325" t="s">
        <v>1625</v>
      </c>
      <c r="AV33" s="334" t="s">
        <v>730</v>
      </c>
      <c r="AW33" s="334" t="s">
        <v>730</v>
      </c>
    </row>
    <row r="34" spans="1:49" x14ac:dyDescent="0.25">
      <c r="A34" s="267" t="b">
        <f t="shared" si="0"/>
        <v>0</v>
      </c>
      <c r="B34" s="268" t="b">
        <f t="shared" si="1"/>
        <v>0</v>
      </c>
      <c r="C34" s="269" t="b">
        <f t="shared" si="2"/>
        <v>0</v>
      </c>
      <c r="D34" s="270" t="b">
        <f t="shared" si="3"/>
        <v>0</v>
      </c>
      <c r="F34" s="325" t="s">
        <v>838</v>
      </c>
      <c r="G34" t="s">
        <v>4106</v>
      </c>
      <c r="H34" s="312" t="s">
        <v>3257</v>
      </c>
      <c r="I34" s="325" t="s">
        <v>1403</v>
      </c>
      <c r="J34" t="s">
        <v>3397</v>
      </c>
      <c r="K34" s="312" t="s">
        <v>3256</v>
      </c>
      <c r="L34" s="325" t="s">
        <v>713</v>
      </c>
      <c r="M34" t="s">
        <v>4236</v>
      </c>
      <c r="N34" s="325" t="s">
        <v>714</v>
      </c>
      <c r="O34" t="s">
        <v>4241</v>
      </c>
      <c r="P34" s="325" t="s">
        <v>715</v>
      </c>
      <c r="Q34" t="s">
        <v>4295</v>
      </c>
      <c r="R34" s="325" t="s">
        <v>716</v>
      </c>
      <c r="S34" s="180" t="s">
        <v>3386</v>
      </c>
      <c r="T34" s="325" t="s">
        <v>841</v>
      </c>
      <c r="U34" s="334" t="s">
        <v>730</v>
      </c>
      <c r="V34" s="325" t="s">
        <v>4113</v>
      </c>
      <c r="W34" t="s">
        <v>4239</v>
      </c>
      <c r="X34" s="330" t="s">
        <v>850</v>
      </c>
      <c r="Y34" s="331" t="s">
        <v>730</v>
      </c>
      <c r="Z34" s="325" t="s">
        <v>719</v>
      </c>
      <c r="AA34" s="334" t="s">
        <v>730</v>
      </c>
      <c r="AB34" s="325" t="s">
        <v>723</v>
      </c>
      <c r="AC34" s="331" t="s">
        <v>730</v>
      </c>
      <c r="AD34" s="325" t="s">
        <v>4114</v>
      </c>
      <c r="AE34" s="331" t="s">
        <v>730</v>
      </c>
      <c r="AF34" s="325" t="s">
        <v>724</v>
      </c>
      <c r="AG34" s="180" t="s">
        <v>3407</v>
      </c>
      <c r="AH34" s="325" t="s">
        <v>735</v>
      </c>
      <c r="AI34" s="335" t="s">
        <v>730</v>
      </c>
      <c r="AJ34" s="325" t="s">
        <v>736</v>
      </c>
      <c r="AK34" s="331" t="s">
        <v>730</v>
      </c>
      <c r="AL34" s="325" t="s">
        <v>3973</v>
      </c>
      <c r="AM34" s="331" t="s">
        <v>730</v>
      </c>
      <c r="AN34" s="330" t="s">
        <v>3949</v>
      </c>
      <c r="AO34" s="337" t="s">
        <v>730</v>
      </c>
      <c r="AP34" s="326"/>
      <c r="AQ34" s="326"/>
      <c r="AR34" s="326"/>
      <c r="AS34" s="325" t="s">
        <v>3968</v>
      </c>
      <c r="AT34" s="334" t="s">
        <v>730</v>
      </c>
      <c r="AU34" s="325" t="s">
        <v>1625</v>
      </c>
      <c r="AV34" s="334" t="s">
        <v>730</v>
      </c>
      <c r="AW34" s="334" t="s">
        <v>730</v>
      </c>
    </row>
    <row r="35" spans="1:49" x14ac:dyDescent="0.25">
      <c r="A35" s="267" t="b">
        <f t="shared" si="0"/>
        <v>0</v>
      </c>
      <c r="B35" s="268" t="b">
        <f t="shared" si="1"/>
        <v>0</v>
      </c>
      <c r="C35" s="269" t="b">
        <f t="shared" si="2"/>
        <v>0</v>
      </c>
      <c r="D35" s="270" t="b">
        <f t="shared" si="3"/>
        <v>0</v>
      </c>
      <c r="F35" s="325" t="s">
        <v>838</v>
      </c>
      <c r="G35" t="s">
        <v>4652</v>
      </c>
      <c r="H35" s="312" t="s">
        <v>3257</v>
      </c>
      <c r="I35" s="325" t="s">
        <v>1403</v>
      </c>
      <c r="J35" t="s">
        <v>3401</v>
      </c>
      <c r="K35" s="312" t="s">
        <v>3256</v>
      </c>
      <c r="L35" s="325" t="s">
        <v>713</v>
      </c>
      <c r="M35" t="s">
        <v>4240</v>
      </c>
      <c r="N35" s="325" t="s">
        <v>714</v>
      </c>
      <c r="O35" t="s">
        <v>4246</v>
      </c>
      <c r="P35" s="325" t="s">
        <v>715</v>
      </c>
      <c r="Q35" t="s">
        <v>4300</v>
      </c>
      <c r="R35" s="325" t="s">
        <v>716</v>
      </c>
      <c r="S35" s="180" t="s">
        <v>3390</v>
      </c>
      <c r="T35" s="325" t="s">
        <v>841</v>
      </c>
      <c r="U35" s="334" t="s">
        <v>730</v>
      </c>
      <c r="V35" s="325" t="s">
        <v>4113</v>
      </c>
      <c r="W35" t="s">
        <v>4243</v>
      </c>
      <c r="X35" s="330" t="s">
        <v>850</v>
      </c>
      <c r="Y35" s="331" t="s">
        <v>730</v>
      </c>
      <c r="Z35" s="325" t="s">
        <v>719</v>
      </c>
      <c r="AA35" s="334" t="s">
        <v>730</v>
      </c>
      <c r="AB35" s="325" t="s">
        <v>723</v>
      </c>
      <c r="AC35" s="331" t="s">
        <v>730</v>
      </c>
      <c r="AD35" s="325" t="s">
        <v>4114</v>
      </c>
      <c r="AE35" s="331" t="s">
        <v>730</v>
      </c>
      <c r="AF35" s="325" t="s">
        <v>724</v>
      </c>
      <c r="AG35" s="180" t="s">
        <v>4111</v>
      </c>
      <c r="AH35" s="325" t="s">
        <v>735</v>
      </c>
      <c r="AI35" s="335" t="s">
        <v>730</v>
      </c>
      <c r="AJ35" s="325" t="s">
        <v>736</v>
      </c>
      <c r="AK35" s="331" t="s">
        <v>730</v>
      </c>
      <c r="AL35" s="325" t="s">
        <v>3973</v>
      </c>
      <c r="AM35" s="331" t="s">
        <v>730</v>
      </c>
      <c r="AN35" s="330" t="s">
        <v>3949</v>
      </c>
      <c r="AO35" s="337" t="s">
        <v>730</v>
      </c>
      <c r="AP35" s="326"/>
      <c r="AQ35" s="326"/>
      <c r="AR35" s="326"/>
      <c r="AS35" s="325" t="s">
        <v>3968</v>
      </c>
      <c r="AT35" s="334" t="s">
        <v>730</v>
      </c>
      <c r="AU35" s="325" t="s">
        <v>1625</v>
      </c>
      <c r="AV35" s="334" t="s">
        <v>730</v>
      </c>
      <c r="AW35" s="334" t="s">
        <v>730</v>
      </c>
    </row>
    <row r="36" spans="1:49" x14ac:dyDescent="0.25">
      <c r="A36" s="267" t="b">
        <f t="shared" si="0"/>
        <v>0</v>
      </c>
      <c r="B36" s="268" t="b">
        <f t="shared" si="1"/>
        <v>0</v>
      </c>
      <c r="C36" s="269" t="b">
        <f t="shared" si="2"/>
        <v>0</v>
      </c>
      <c r="D36" s="270" t="b">
        <f t="shared" si="3"/>
        <v>0</v>
      </c>
      <c r="F36" s="325" t="s">
        <v>838</v>
      </c>
      <c r="G36" t="s">
        <v>3380</v>
      </c>
      <c r="H36" s="312" t="s">
        <v>3257</v>
      </c>
      <c r="I36" s="325" t="s">
        <v>1403</v>
      </c>
      <c r="J36" t="s">
        <v>4103</v>
      </c>
      <c r="K36" s="312" t="s">
        <v>3256</v>
      </c>
      <c r="L36" s="325" t="s">
        <v>713</v>
      </c>
      <c r="M36" t="s">
        <v>4245</v>
      </c>
      <c r="N36" s="325" t="s">
        <v>714</v>
      </c>
      <c r="O36" t="s">
        <v>4250</v>
      </c>
      <c r="P36" s="325" t="s">
        <v>715</v>
      </c>
      <c r="Q36" t="s">
        <v>4305</v>
      </c>
      <c r="R36" s="325" t="s">
        <v>716</v>
      </c>
      <c r="S36" s="180" t="s">
        <v>3394</v>
      </c>
      <c r="T36" s="325" t="s">
        <v>841</v>
      </c>
      <c r="U36" s="334" t="s">
        <v>730</v>
      </c>
      <c r="V36" s="325" t="s">
        <v>4113</v>
      </c>
      <c r="W36" t="s">
        <v>4248</v>
      </c>
      <c r="X36" s="330" t="s">
        <v>850</v>
      </c>
      <c r="Y36" s="331" t="s">
        <v>730</v>
      </c>
      <c r="Z36" s="325" t="s">
        <v>719</v>
      </c>
      <c r="AA36" s="334" t="s">
        <v>730</v>
      </c>
      <c r="AB36" s="325" t="s">
        <v>723</v>
      </c>
      <c r="AC36" s="331" t="s">
        <v>730</v>
      </c>
      <c r="AD36" s="325" t="s">
        <v>4114</v>
      </c>
      <c r="AE36" s="331" t="s">
        <v>730</v>
      </c>
      <c r="AF36" s="325" t="s">
        <v>724</v>
      </c>
      <c r="AG36" s="180" t="s">
        <v>3413</v>
      </c>
      <c r="AH36" s="325" t="s">
        <v>735</v>
      </c>
      <c r="AI36" s="335" t="s">
        <v>730</v>
      </c>
      <c r="AJ36" s="325" t="s">
        <v>736</v>
      </c>
      <c r="AK36" s="331" t="s">
        <v>730</v>
      </c>
      <c r="AL36" s="325" t="s">
        <v>3973</v>
      </c>
      <c r="AM36" s="331" t="s">
        <v>730</v>
      </c>
      <c r="AN36" s="330" t="s">
        <v>3949</v>
      </c>
      <c r="AO36" s="337" t="s">
        <v>730</v>
      </c>
      <c r="AP36" s="326"/>
      <c r="AQ36" s="326"/>
      <c r="AR36" s="326"/>
      <c r="AS36" s="325" t="s">
        <v>3968</v>
      </c>
      <c r="AT36" s="334" t="s">
        <v>730</v>
      </c>
      <c r="AU36" s="325" t="s">
        <v>1625</v>
      </c>
      <c r="AV36" s="334" t="s">
        <v>730</v>
      </c>
      <c r="AW36" s="334" t="s">
        <v>730</v>
      </c>
    </row>
    <row r="37" spans="1:49" x14ac:dyDescent="0.25">
      <c r="A37" s="267" t="b">
        <f t="shared" si="0"/>
        <v>0</v>
      </c>
      <c r="B37" s="268" t="b">
        <f t="shared" si="1"/>
        <v>0</v>
      </c>
      <c r="C37" s="269" t="b">
        <f t="shared" si="2"/>
        <v>0</v>
      </c>
      <c r="D37" s="270" t="b">
        <f t="shared" si="3"/>
        <v>0</v>
      </c>
      <c r="F37" s="325" t="s">
        <v>838</v>
      </c>
      <c r="G37" t="s">
        <v>3384</v>
      </c>
      <c r="H37" s="312" t="s">
        <v>3258</v>
      </c>
      <c r="I37" s="325" t="s">
        <v>1403</v>
      </c>
      <c r="J37" t="s">
        <v>3405</v>
      </c>
      <c r="K37" s="312" t="s">
        <v>3256</v>
      </c>
      <c r="L37" s="325" t="s">
        <v>713</v>
      </c>
      <c r="M37" t="s">
        <v>4249</v>
      </c>
      <c r="N37" s="325" t="s">
        <v>714</v>
      </c>
      <c r="O37" t="s">
        <v>4254</v>
      </c>
      <c r="P37" s="325" t="s">
        <v>715</v>
      </c>
      <c r="Q37" t="s">
        <v>4310</v>
      </c>
      <c r="R37" s="325" t="s">
        <v>716</v>
      </c>
      <c r="S37" s="180" t="s">
        <v>3398</v>
      </c>
      <c r="T37" s="325" t="s">
        <v>841</v>
      </c>
      <c r="U37" s="334" t="s">
        <v>730</v>
      </c>
      <c r="V37" s="325" t="s">
        <v>4113</v>
      </c>
      <c r="W37" t="s">
        <v>4252</v>
      </c>
      <c r="X37" s="330" t="s">
        <v>850</v>
      </c>
      <c r="Y37" s="331" t="s">
        <v>730</v>
      </c>
      <c r="Z37" s="325" t="s">
        <v>719</v>
      </c>
      <c r="AA37" s="334" t="s">
        <v>730</v>
      </c>
      <c r="AB37" s="325" t="s">
        <v>723</v>
      </c>
      <c r="AC37" s="331" t="s">
        <v>730</v>
      </c>
      <c r="AD37" s="325" t="s">
        <v>4114</v>
      </c>
      <c r="AE37" s="331" t="s">
        <v>730</v>
      </c>
      <c r="AF37" s="325" t="s">
        <v>724</v>
      </c>
      <c r="AG37" s="338" t="s">
        <v>730</v>
      </c>
      <c r="AH37" s="325" t="s">
        <v>735</v>
      </c>
      <c r="AI37" s="335" t="s">
        <v>730</v>
      </c>
      <c r="AJ37" s="325" t="s">
        <v>736</v>
      </c>
      <c r="AK37" s="331" t="s">
        <v>730</v>
      </c>
      <c r="AL37" s="325" t="s">
        <v>3973</v>
      </c>
      <c r="AM37" s="331" t="s">
        <v>730</v>
      </c>
      <c r="AN37" s="330" t="s">
        <v>3949</v>
      </c>
      <c r="AO37" s="337" t="s">
        <v>730</v>
      </c>
      <c r="AP37" s="326"/>
      <c r="AQ37" s="326"/>
      <c r="AR37" s="326"/>
      <c r="AS37" s="325" t="s">
        <v>3968</v>
      </c>
      <c r="AT37" s="334" t="s">
        <v>730</v>
      </c>
      <c r="AU37" s="325" t="s">
        <v>1625</v>
      </c>
      <c r="AV37" s="334" t="s">
        <v>730</v>
      </c>
      <c r="AW37" s="334" t="s">
        <v>730</v>
      </c>
    </row>
    <row r="38" spans="1:49" x14ac:dyDescent="0.25">
      <c r="A38" s="267" t="b">
        <f t="shared" si="0"/>
        <v>0</v>
      </c>
      <c r="B38" s="268" t="b">
        <f t="shared" si="1"/>
        <v>0</v>
      </c>
      <c r="C38" s="269" t="b">
        <f t="shared" si="2"/>
        <v>0</v>
      </c>
      <c r="D38" s="270" t="b">
        <f t="shared" si="3"/>
        <v>0</v>
      </c>
      <c r="F38" s="325" t="s">
        <v>838</v>
      </c>
      <c r="G38" t="s">
        <v>3388</v>
      </c>
      <c r="H38" s="312" t="s">
        <v>3258</v>
      </c>
      <c r="I38" s="325" t="s">
        <v>1403</v>
      </c>
      <c r="J38" t="s">
        <v>3409</v>
      </c>
      <c r="K38" s="312" t="s">
        <v>3256</v>
      </c>
      <c r="L38" s="325" t="s">
        <v>713</v>
      </c>
      <c r="M38" t="s">
        <v>4253</v>
      </c>
      <c r="N38" s="325" t="s">
        <v>714</v>
      </c>
      <c r="O38" t="s">
        <v>4259</v>
      </c>
      <c r="P38" s="325" t="s">
        <v>715</v>
      </c>
      <c r="Q38" t="s">
        <v>4315</v>
      </c>
      <c r="R38" s="325" t="s">
        <v>716</v>
      </c>
      <c r="S38" s="180" t="s">
        <v>3402</v>
      </c>
      <c r="T38" s="325" t="s">
        <v>841</v>
      </c>
      <c r="U38" s="334" t="s">
        <v>730</v>
      </c>
      <c r="V38" s="325" t="s">
        <v>4113</v>
      </c>
      <c r="W38" t="s">
        <v>4256</v>
      </c>
      <c r="X38" s="330" t="s">
        <v>850</v>
      </c>
      <c r="Y38" s="331" t="s">
        <v>730</v>
      </c>
      <c r="Z38" s="325" t="s">
        <v>719</v>
      </c>
      <c r="AA38" s="334" t="s">
        <v>730</v>
      </c>
      <c r="AB38" s="325" t="s">
        <v>723</v>
      </c>
      <c r="AC38" s="331" t="s">
        <v>730</v>
      </c>
      <c r="AD38" s="325" t="s">
        <v>4114</v>
      </c>
      <c r="AE38" s="331" t="s">
        <v>730</v>
      </c>
      <c r="AF38" s="325" t="s">
        <v>724</v>
      </c>
      <c r="AG38" s="338" t="s">
        <v>730</v>
      </c>
      <c r="AH38" s="325" t="s">
        <v>735</v>
      </c>
      <c r="AI38" s="335" t="s">
        <v>730</v>
      </c>
      <c r="AJ38" s="325" t="s">
        <v>736</v>
      </c>
      <c r="AK38" s="331" t="s">
        <v>730</v>
      </c>
      <c r="AL38" s="325" t="s">
        <v>3973</v>
      </c>
      <c r="AM38" s="331" t="s">
        <v>730</v>
      </c>
      <c r="AN38" s="330" t="s">
        <v>3949</v>
      </c>
      <c r="AO38" s="337" t="s">
        <v>730</v>
      </c>
      <c r="AP38" s="326"/>
      <c r="AQ38" s="326"/>
      <c r="AR38" s="326"/>
      <c r="AS38" s="325" t="s">
        <v>3968</v>
      </c>
      <c r="AT38" s="334" t="s">
        <v>730</v>
      </c>
      <c r="AU38" s="325" t="s">
        <v>1625</v>
      </c>
      <c r="AV38" s="334" t="s">
        <v>730</v>
      </c>
      <c r="AW38" s="334" t="s">
        <v>730</v>
      </c>
    </row>
    <row r="39" spans="1:49" x14ac:dyDescent="0.25">
      <c r="A39" s="267" t="b">
        <f t="shared" si="0"/>
        <v>0</v>
      </c>
      <c r="B39" s="268" t="b">
        <f t="shared" si="1"/>
        <v>0</v>
      </c>
      <c r="C39" s="269" t="b">
        <f t="shared" si="2"/>
        <v>0</v>
      </c>
      <c r="D39" s="270" t="b">
        <f t="shared" si="3"/>
        <v>0</v>
      </c>
      <c r="F39" s="325" t="s">
        <v>838</v>
      </c>
      <c r="G39" t="s">
        <v>3392</v>
      </c>
      <c r="H39" s="312" t="s">
        <v>3258</v>
      </c>
      <c r="I39" s="325" t="s">
        <v>1403</v>
      </c>
      <c r="J39" t="s">
        <v>4244</v>
      </c>
      <c r="K39" s="312" t="s">
        <v>3259</v>
      </c>
      <c r="L39" s="325" t="s">
        <v>713</v>
      </c>
      <c r="M39" t="s">
        <v>4258</v>
      </c>
      <c r="N39" s="325" t="s">
        <v>714</v>
      </c>
      <c r="O39" t="s">
        <v>4265</v>
      </c>
      <c r="P39" s="325" t="s">
        <v>715</v>
      </c>
      <c r="Q39" t="s">
        <v>4122</v>
      </c>
      <c r="R39" s="325" t="s">
        <v>716</v>
      </c>
      <c r="S39" s="180" t="s">
        <v>3406</v>
      </c>
      <c r="T39" s="325" t="s">
        <v>841</v>
      </c>
      <c r="U39" s="334" t="s">
        <v>730</v>
      </c>
      <c r="V39" s="325" t="s">
        <v>4113</v>
      </c>
      <c r="W39" t="s">
        <v>4261</v>
      </c>
      <c r="X39" s="330" t="s">
        <v>850</v>
      </c>
      <c r="Y39" s="331" t="s">
        <v>730</v>
      </c>
      <c r="Z39" s="325" t="s">
        <v>719</v>
      </c>
      <c r="AA39" s="334" t="s">
        <v>730</v>
      </c>
      <c r="AB39" s="325" t="s">
        <v>723</v>
      </c>
      <c r="AC39" s="331" t="s">
        <v>730</v>
      </c>
      <c r="AD39" s="325" t="s">
        <v>4114</v>
      </c>
      <c r="AE39" s="331" t="s">
        <v>730</v>
      </c>
      <c r="AF39" s="325" t="s">
        <v>724</v>
      </c>
      <c r="AG39" s="338" t="s">
        <v>730</v>
      </c>
      <c r="AH39" s="325" t="s">
        <v>735</v>
      </c>
      <c r="AI39" s="335" t="s">
        <v>730</v>
      </c>
      <c r="AJ39" s="325" t="s">
        <v>736</v>
      </c>
      <c r="AK39" s="331" t="s">
        <v>730</v>
      </c>
      <c r="AL39" s="325" t="s">
        <v>3973</v>
      </c>
      <c r="AM39" s="331" t="s">
        <v>730</v>
      </c>
      <c r="AN39" s="330" t="s">
        <v>3949</v>
      </c>
      <c r="AO39" s="337" t="s">
        <v>730</v>
      </c>
      <c r="AP39" s="326"/>
      <c r="AQ39" s="326"/>
      <c r="AR39" s="326"/>
      <c r="AS39" s="325" t="s">
        <v>3968</v>
      </c>
      <c r="AT39" s="334" t="s">
        <v>730</v>
      </c>
      <c r="AU39" s="325" t="s">
        <v>1625</v>
      </c>
      <c r="AV39" s="334" t="s">
        <v>730</v>
      </c>
      <c r="AW39" s="334" t="s">
        <v>730</v>
      </c>
    </row>
    <row r="40" spans="1:49" x14ac:dyDescent="0.25">
      <c r="A40" s="267" t="b">
        <f t="shared" si="0"/>
        <v>0</v>
      </c>
      <c r="B40" s="268" t="b">
        <f t="shared" si="1"/>
        <v>0</v>
      </c>
      <c r="C40" s="269" t="b">
        <f t="shared" si="2"/>
        <v>0</v>
      </c>
      <c r="D40" s="270" t="b">
        <f t="shared" si="3"/>
        <v>0</v>
      </c>
      <c r="F40" s="325" t="s">
        <v>838</v>
      </c>
      <c r="G40" t="s">
        <v>3396</v>
      </c>
      <c r="H40" s="312" t="s">
        <v>3258</v>
      </c>
      <c r="I40" s="325" t="s">
        <v>1403</v>
      </c>
      <c r="J40" t="s">
        <v>4257</v>
      </c>
      <c r="K40" s="312" t="s">
        <v>3259</v>
      </c>
      <c r="L40" s="325" t="s">
        <v>713</v>
      </c>
      <c r="M40" t="s">
        <v>4264</v>
      </c>
      <c r="N40" s="325" t="s">
        <v>714</v>
      </c>
      <c r="O40" t="s">
        <v>4271</v>
      </c>
      <c r="P40" s="325" t="s">
        <v>715</v>
      </c>
      <c r="Q40" t="s">
        <v>4574</v>
      </c>
      <c r="R40" s="325" t="s">
        <v>716</v>
      </c>
      <c r="S40" s="180" t="s">
        <v>3410</v>
      </c>
      <c r="T40" s="325" t="s">
        <v>841</v>
      </c>
      <c r="U40" s="334" t="s">
        <v>730</v>
      </c>
      <c r="V40" s="325" t="s">
        <v>4113</v>
      </c>
      <c r="W40" t="s">
        <v>4267</v>
      </c>
      <c r="X40" s="330" t="s">
        <v>850</v>
      </c>
      <c r="Y40" s="331" t="s">
        <v>730</v>
      </c>
      <c r="Z40" s="325" t="s">
        <v>719</v>
      </c>
      <c r="AA40" s="334" t="s">
        <v>730</v>
      </c>
      <c r="AB40" s="325" t="s">
        <v>723</v>
      </c>
      <c r="AC40" s="331" t="s">
        <v>730</v>
      </c>
      <c r="AD40" s="325" t="s">
        <v>4114</v>
      </c>
      <c r="AE40" s="331" t="s">
        <v>730</v>
      </c>
      <c r="AF40" s="325" t="s">
        <v>724</v>
      </c>
      <c r="AG40" s="338" t="s">
        <v>730</v>
      </c>
      <c r="AH40" s="325" t="s">
        <v>735</v>
      </c>
      <c r="AI40" s="335" t="s">
        <v>730</v>
      </c>
      <c r="AJ40" s="325" t="s">
        <v>736</v>
      </c>
      <c r="AK40" s="331" t="s">
        <v>730</v>
      </c>
      <c r="AL40" s="325" t="s">
        <v>3973</v>
      </c>
      <c r="AM40" s="331" t="s">
        <v>730</v>
      </c>
      <c r="AN40" s="330" t="s">
        <v>3949</v>
      </c>
      <c r="AO40" s="337" t="s">
        <v>730</v>
      </c>
      <c r="AP40" s="326"/>
      <c r="AQ40" s="326"/>
      <c r="AR40" s="326"/>
      <c r="AS40" s="325" t="s">
        <v>3968</v>
      </c>
      <c r="AT40" s="334" t="s">
        <v>730</v>
      </c>
      <c r="AU40" s="325" t="s">
        <v>1625</v>
      </c>
      <c r="AV40" s="334" t="s">
        <v>730</v>
      </c>
      <c r="AW40" s="334" t="s">
        <v>730</v>
      </c>
    </row>
    <row r="41" spans="1:49" x14ac:dyDescent="0.25">
      <c r="A41" s="267" t="b">
        <f t="shared" si="0"/>
        <v>0</v>
      </c>
      <c r="B41" s="268" t="b">
        <f t="shared" si="1"/>
        <v>0</v>
      </c>
      <c r="C41" s="269" t="b">
        <f t="shared" si="2"/>
        <v>0</v>
      </c>
      <c r="D41" s="270" t="b">
        <f t="shared" si="3"/>
        <v>0</v>
      </c>
      <c r="F41" s="325" t="s">
        <v>838</v>
      </c>
      <c r="G41" t="s">
        <v>3400</v>
      </c>
      <c r="H41" s="312" t="s">
        <v>3258</v>
      </c>
      <c r="I41" s="325" t="s">
        <v>1403</v>
      </c>
      <c r="J41" t="s">
        <v>4263</v>
      </c>
      <c r="K41" s="312" t="s">
        <v>3259</v>
      </c>
      <c r="L41" s="336" t="s">
        <v>713</v>
      </c>
      <c r="M41" t="s">
        <v>4270</v>
      </c>
      <c r="N41" s="325" t="s">
        <v>714</v>
      </c>
      <c r="O41" t="s">
        <v>4277</v>
      </c>
      <c r="P41" s="325" t="s">
        <v>715</v>
      </c>
      <c r="Q41" t="s">
        <v>4575</v>
      </c>
      <c r="R41" s="325" t="s">
        <v>716</v>
      </c>
      <c r="S41" s="180" t="s">
        <v>3412</v>
      </c>
      <c r="T41" s="325" t="s">
        <v>841</v>
      </c>
      <c r="U41" s="334" t="s">
        <v>730</v>
      </c>
      <c r="V41" s="325" t="s">
        <v>4113</v>
      </c>
      <c r="W41" t="s">
        <v>4273</v>
      </c>
      <c r="X41" s="330" t="s">
        <v>850</v>
      </c>
      <c r="Y41" s="331" t="s">
        <v>730</v>
      </c>
      <c r="Z41" s="325" t="s">
        <v>719</v>
      </c>
      <c r="AA41" s="334" t="s">
        <v>730</v>
      </c>
      <c r="AB41" s="325" t="s">
        <v>723</v>
      </c>
      <c r="AC41" s="331" t="s">
        <v>730</v>
      </c>
      <c r="AD41" s="325" t="s">
        <v>4114</v>
      </c>
      <c r="AE41" s="331" t="s">
        <v>730</v>
      </c>
      <c r="AF41" s="325" t="s">
        <v>724</v>
      </c>
      <c r="AG41" s="338" t="s">
        <v>730</v>
      </c>
      <c r="AH41" s="325" t="s">
        <v>735</v>
      </c>
      <c r="AI41" s="335" t="s">
        <v>730</v>
      </c>
      <c r="AJ41" s="325" t="s">
        <v>736</v>
      </c>
      <c r="AK41" s="331" t="s">
        <v>730</v>
      </c>
      <c r="AL41" s="325" t="s">
        <v>3973</v>
      </c>
      <c r="AM41" s="331" t="s">
        <v>730</v>
      </c>
      <c r="AN41" s="330" t="s">
        <v>3949</v>
      </c>
      <c r="AO41" s="337" t="s">
        <v>730</v>
      </c>
      <c r="AP41" s="326"/>
      <c r="AQ41" s="326"/>
      <c r="AR41" s="326"/>
      <c r="AS41" s="325" t="s">
        <v>3968</v>
      </c>
      <c r="AT41" s="334" t="s">
        <v>730</v>
      </c>
      <c r="AU41" s="325" t="s">
        <v>1625</v>
      </c>
      <c r="AV41" s="334" t="s">
        <v>730</v>
      </c>
      <c r="AW41" s="334" t="s">
        <v>730</v>
      </c>
    </row>
    <row r="42" spans="1:49" x14ac:dyDescent="0.25">
      <c r="A42" s="267" t="b">
        <f t="shared" si="0"/>
        <v>0</v>
      </c>
      <c r="B42" s="268" t="b">
        <f t="shared" si="1"/>
        <v>0</v>
      </c>
      <c r="C42" s="269" t="b">
        <f t="shared" si="2"/>
        <v>0</v>
      </c>
      <c r="D42" s="270" t="b">
        <f t="shared" si="3"/>
        <v>0</v>
      </c>
      <c r="F42" s="325" t="s">
        <v>838</v>
      </c>
      <c r="G42" t="s">
        <v>4262</v>
      </c>
      <c r="H42" s="312" t="s">
        <v>3257</v>
      </c>
      <c r="I42" s="325" t="s">
        <v>1403</v>
      </c>
      <c r="J42" t="s">
        <v>4269</v>
      </c>
      <c r="K42" s="312" t="s">
        <v>3259</v>
      </c>
      <c r="L42" s="336" t="s">
        <v>713</v>
      </c>
      <c r="M42" t="s">
        <v>4276</v>
      </c>
      <c r="N42" s="325" t="s">
        <v>714</v>
      </c>
      <c r="O42" t="s">
        <v>4283</v>
      </c>
      <c r="P42" s="325" t="s">
        <v>715</v>
      </c>
      <c r="Q42" t="s">
        <v>4576</v>
      </c>
      <c r="R42" s="325" t="s">
        <v>716</v>
      </c>
      <c r="S42" s="180" t="s">
        <v>3416</v>
      </c>
      <c r="T42" s="325" t="s">
        <v>841</v>
      </c>
      <c r="U42" s="334" t="s">
        <v>730</v>
      </c>
      <c r="V42" s="325" t="s">
        <v>4113</v>
      </c>
      <c r="W42" t="s">
        <v>4279</v>
      </c>
      <c r="X42" s="330" t="s">
        <v>850</v>
      </c>
      <c r="Y42" s="331" t="s">
        <v>730</v>
      </c>
      <c r="Z42" s="325" t="s">
        <v>719</v>
      </c>
      <c r="AA42" s="334" t="s">
        <v>730</v>
      </c>
      <c r="AB42" s="325" t="s">
        <v>723</v>
      </c>
      <c r="AC42" s="331" t="s">
        <v>730</v>
      </c>
      <c r="AD42" s="325" t="s">
        <v>4114</v>
      </c>
      <c r="AE42" s="331" t="s">
        <v>730</v>
      </c>
      <c r="AF42" s="325" t="s">
        <v>724</v>
      </c>
      <c r="AG42" s="338" t="s">
        <v>730</v>
      </c>
      <c r="AH42" s="325" t="s">
        <v>735</v>
      </c>
      <c r="AI42" s="335" t="s">
        <v>730</v>
      </c>
      <c r="AJ42" s="325" t="s">
        <v>736</v>
      </c>
      <c r="AK42" s="331" t="s">
        <v>730</v>
      </c>
      <c r="AL42" s="325" t="s">
        <v>3973</v>
      </c>
      <c r="AM42" s="331" t="s">
        <v>730</v>
      </c>
      <c r="AN42" s="330" t="s">
        <v>3949</v>
      </c>
      <c r="AO42" s="337" t="s">
        <v>730</v>
      </c>
      <c r="AP42" s="326"/>
      <c r="AQ42" s="326"/>
      <c r="AR42" s="326"/>
      <c r="AS42" s="325" t="s">
        <v>3968</v>
      </c>
      <c r="AT42" s="334" t="s">
        <v>730</v>
      </c>
      <c r="AU42" s="325" t="s">
        <v>1625</v>
      </c>
      <c r="AV42" s="334" t="s">
        <v>730</v>
      </c>
      <c r="AW42" s="334" t="s">
        <v>730</v>
      </c>
    </row>
    <row r="43" spans="1:49" x14ac:dyDescent="0.25">
      <c r="A43" s="267" t="b">
        <f t="shared" si="0"/>
        <v>0</v>
      </c>
      <c r="B43" s="268" t="b">
        <f t="shared" si="1"/>
        <v>0</v>
      </c>
      <c r="C43" s="269" t="b">
        <f t="shared" si="2"/>
        <v>0</v>
      </c>
      <c r="D43" s="270" t="b">
        <f t="shared" si="3"/>
        <v>0</v>
      </c>
      <c r="F43" s="325" t="s">
        <v>838</v>
      </c>
      <c r="G43" t="s">
        <v>4268</v>
      </c>
      <c r="H43" s="312" t="s">
        <v>3257</v>
      </c>
      <c r="I43" s="325" t="s">
        <v>1403</v>
      </c>
      <c r="J43" t="s">
        <v>4275</v>
      </c>
      <c r="K43" s="312" t="s">
        <v>3259</v>
      </c>
      <c r="L43" s="336" t="s">
        <v>713</v>
      </c>
      <c r="M43" t="s">
        <v>4282</v>
      </c>
      <c r="N43" s="325" t="s">
        <v>714</v>
      </c>
      <c r="O43" t="s">
        <v>4289</v>
      </c>
      <c r="P43" s="325" t="s">
        <v>715</v>
      </c>
      <c r="Q43" t="s">
        <v>4577</v>
      </c>
      <c r="R43" s="325" t="s">
        <v>716</v>
      </c>
      <c r="S43" s="180" t="s">
        <v>3419</v>
      </c>
      <c r="T43" s="325" t="s">
        <v>841</v>
      </c>
      <c r="U43" s="334" t="s">
        <v>730</v>
      </c>
      <c r="V43" s="325" t="s">
        <v>4113</v>
      </c>
      <c r="W43" t="s">
        <v>4285</v>
      </c>
      <c r="X43" s="330" t="s">
        <v>850</v>
      </c>
      <c r="Y43" s="331" t="s">
        <v>730</v>
      </c>
      <c r="Z43" s="325" t="s">
        <v>719</v>
      </c>
      <c r="AA43" s="334" t="s">
        <v>730</v>
      </c>
      <c r="AB43" s="325" t="s">
        <v>723</v>
      </c>
      <c r="AC43" s="331" t="s">
        <v>730</v>
      </c>
      <c r="AD43" s="325" t="s">
        <v>4114</v>
      </c>
      <c r="AE43" s="331" t="s">
        <v>730</v>
      </c>
      <c r="AF43" s="325" t="s">
        <v>724</v>
      </c>
      <c r="AG43" s="338" t="s">
        <v>730</v>
      </c>
      <c r="AH43" s="325" t="s">
        <v>735</v>
      </c>
      <c r="AI43" s="335" t="s">
        <v>730</v>
      </c>
      <c r="AJ43" s="325" t="s">
        <v>736</v>
      </c>
      <c r="AK43" s="331" t="s">
        <v>730</v>
      </c>
      <c r="AL43" s="325" t="s">
        <v>3973</v>
      </c>
      <c r="AM43" s="331" t="s">
        <v>730</v>
      </c>
      <c r="AN43" s="330" t="s">
        <v>3949</v>
      </c>
      <c r="AO43" s="337" t="s">
        <v>730</v>
      </c>
      <c r="AP43" s="326"/>
      <c r="AQ43" s="326"/>
      <c r="AR43" s="326"/>
      <c r="AS43" s="325" t="s">
        <v>3968</v>
      </c>
      <c r="AT43" s="334" t="s">
        <v>730</v>
      </c>
      <c r="AU43" s="325" t="s">
        <v>1625</v>
      </c>
      <c r="AV43" s="334" t="s">
        <v>730</v>
      </c>
      <c r="AW43" s="334" t="s">
        <v>730</v>
      </c>
    </row>
    <row r="44" spans="1:49" x14ac:dyDescent="0.25">
      <c r="A44" s="267" t="b">
        <f t="shared" si="0"/>
        <v>0</v>
      </c>
      <c r="B44" s="268" t="b">
        <f t="shared" si="1"/>
        <v>0</v>
      </c>
      <c r="C44" s="269" t="b">
        <f t="shared" si="2"/>
        <v>0</v>
      </c>
      <c r="D44" s="270" t="b">
        <f t="shared" si="3"/>
        <v>0</v>
      </c>
      <c r="F44" s="325" t="s">
        <v>838</v>
      </c>
      <c r="G44" t="s">
        <v>4274</v>
      </c>
      <c r="H44" s="312" t="s">
        <v>3257</v>
      </c>
      <c r="I44" s="325" t="s">
        <v>1403</v>
      </c>
      <c r="J44" t="s">
        <v>4281</v>
      </c>
      <c r="K44" s="312" t="s">
        <v>3259</v>
      </c>
      <c r="L44" s="336" t="s">
        <v>713</v>
      </c>
      <c r="M44" t="s">
        <v>4288</v>
      </c>
      <c r="N44" s="325" t="s">
        <v>714</v>
      </c>
      <c r="O44" t="s">
        <v>4294</v>
      </c>
      <c r="P44" s="325" t="s">
        <v>715</v>
      </c>
      <c r="Q44" t="s">
        <v>4578</v>
      </c>
      <c r="R44" s="325" t="s">
        <v>716</v>
      </c>
      <c r="S44" s="180" t="s">
        <v>3422</v>
      </c>
      <c r="T44" s="325" t="s">
        <v>841</v>
      </c>
      <c r="U44" s="334" t="s">
        <v>730</v>
      </c>
      <c r="V44" s="325" t="s">
        <v>4113</v>
      </c>
      <c r="W44" t="s">
        <v>4291</v>
      </c>
      <c r="X44" s="330" t="s">
        <v>850</v>
      </c>
      <c r="Y44" s="331" t="s">
        <v>730</v>
      </c>
      <c r="Z44" s="325" t="s">
        <v>719</v>
      </c>
      <c r="AA44" s="334" t="s">
        <v>730</v>
      </c>
      <c r="AB44" s="325" t="s">
        <v>723</v>
      </c>
      <c r="AC44" s="331" t="s">
        <v>730</v>
      </c>
      <c r="AD44" s="325" t="s">
        <v>4114</v>
      </c>
      <c r="AE44" s="331" t="s">
        <v>730</v>
      </c>
      <c r="AF44" s="325" t="s">
        <v>724</v>
      </c>
      <c r="AG44" s="338" t="s">
        <v>730</v>
      </c>
      <c r="AH44" s="325" t="s">
        <v>735</v>
      </c>
      <c r="AI44" s="335" t="s">
        <v>730</v>
      </c>
      <c r="AJ44" s="325" t="s">
        <v>736</v>
      </c>
      <c r="AK44" s="331" t="s">
        <v>730</v>
      </c>
      <c r="AL44" s="325" t="s">
        <v>3973</v>
      </c>
      <c r="AM44" s="331" t="s">
        <v>730</v>
      </c>
      <c r="AN44" s="330" t="s">
        <v>3949</v>
      </c>
      <c r="AO44" s="337" t="s">
        <v>730</v>
      </c>
      <c r="AP44" s="326"/>
      <c r="AQ44" s="326"/>
      <c r="AR44" s="326"/>
      <c r="AS44" s="325" t="s">
        <v>3968</v>
      </c>
      <c r="AT44" s="334" t="s">
        <v>730</v>
      </c>
      <c r="AU44" s="325" t="s">
        <v>1625</v>
      </c>
      <c r="AV44" s="334" t="s">
        <v>730</v>
      </c>
      <c r="AW44" s="334" t="s">
        <v>730</v>
      </c>
    </row>
    <row r="45" spans="1:49" x14ac:dyDescent="0.25">
      <c r="A45" s="267" t="b">
        <f t="shared" si="0"/>
        <v>0</v>
      </c>
      <c r="B45" s="268" t="b">
        <f t="shared" si="1"/>
        <v>0</v>
      </c>
      <c r="C45" s="269" t="b">
        <f t="shared" si="2"/>
        <v>0</v>
      </c>
      <c r="D45" s="270" t="b">
        <f t="shared" si="3"/>
        <v>0</v>
      </c>
      <c r="F45" s="325" t="s">
        <v>838</v>
      </c>
      <c r="G45" t="s">
        <v>4280</v>
      </c>
      <c r="H45" s="312" t="s">
        <v>3257</v>
      </c>
      <c r="I45" s="325" t="s">
        <v>1403</v>
      </c>
      <c r="J45" t="s">
        <v>4287</v>
      </c>
      <c r="K45" s="312" t="s">
        <v>3259</v>
      </c>
      <c r="L45" s="336" t="s">
        <v>713</v>
      </c>
      <c r="M45" t="s">
        <v>4293</v>
      </c>
      <c r="N45" s="325" t="s">
        <v>714</v>
      </c>
      <c r="O45" t="s">
        <v>4299</v>
      </c>
      <c r="P45" s="325" t="s">
        <v>715</v>
      </c>
      <c r="Q45" t="s">
        <v>4579</v>
      </c>
      <c r="R45" s="325" t="s">
        <v>716</v>
      </c>
      <c r="S45" s="180" t="s">
        <v>3425</v>
      </c>
      <c r="T45" s="325" t="s">
        <v>841</v>
      </c>
      <c r="U45" s="334" t="s">
        <v>730</v>
      </c>
      <c r="V45" s="325" t="s">
        <v>4113</v>
      </c>
      <c r="W45" t="s">
        <v>4296</v>
      </c>
      <c r="X45" s="330" t="s">
        <v>850</v>
      </c>
      <c r="Y45" s="331" t="s">
        <v>730</v>
      </c>
      <c r="Z45" s="325" t="s">
        <v>719</v>
      </c>
      <c r="AA45" s="334" t="s">
        <v>730</v>
      </c>
      <c r="AB45" s="325" t="s">
        <v>723</v>
      </c>
      <c r="AC45" s="331" t="s">
        <v>730</v>
      </c>
      <c r="AD45" s="325" t="s">
        <v>4114</v>
      </c>
      <c r="AE45" s="331" t="s">
        <v>730</v>
      </c>
      <c r="AF45" s="325" t="s">
        <v>724</v>
      </c>
      <c r="AG45" s="338" t="s">
        <v>730</v>
      </c>
      <c r="AH45" s="325" t="s">
        <v>735</v>
      </c>
      <c r="AI45" s="335" t="s">
        <v>730</v>
      </c>
      <c r="AJ45" s="325" t="s">
        <v>736</v>
      </c>
      <c r="AK45" s="331" t="s">
        <v>730</v>
      </c>
      <c r="AL45" s="325" t="s">
        <v>3973</v>
      </c>
      <c r="AM45" s="331" t="s">
        <v>730</v>
      </c>
      <c r="AN45" s="330" t="s">
        <v>3949</v>
      </c>
      <c r="AO45" s="337" t="s">
        <v>730</v>
      </c>
      <c r="AP45" s="326"/>
      <c r="AQ45" s="326"/>
      <c r="AR45" s="326"/>
      <c r="AS45" s="325" t="s">
        <v>3968</v>
      </c>
      <c r="AT45" s="334" t="s">
        <v>730</v>
      </c>
      <c r="AU45" s="325" t="s">
        <v>1625</v>
      </c>
      <c r="AV45" s="334" t="s">
        <v>730</v>
      </c>
      <c r="AW45" s="334" t="s">
        <v>730</v>
      </c>
    </row>
    <row r="46" spans="1:49" x14ac:dyDescent="0.25">
      <c r="A46" s="267" t="b">
        <f t="shared" si="0"/>
        <v>0</v>
      </c>
      <c r="B46" s="268" t="b">
        <f t="shared" si="1"/>
        <v>0</v>
      </c>
      <c r="C46" s="269" t="b">
        <f t="shared" si="2"/>
        <v>0</v>
      </c>
      <c r="D46" s="270" t="b">
        <f t="shared" si="3"/>
        <v>0</v>
      </c>
      <c r="F46" s="325" t="s">
        <v>838</v>
      </c>
      <c r="G46" t="s">
        <v>4286</v>
      </c>
      <c r="H46" s="312" t="s">
        <v>3257</v>
      </c>
      <c r="I46" s="325" t="s">
        <v>1403</v>
      </c>
      <c r="J46" t="s">
        <v>4292</v>
      </c>
      <c r="K46" s="312" t="s">
        <v>3259</v>
      </c>
      <c r="L46" s="336" t="s">
        <v>713</v>
      </c>
      <c r="M46" t="s">
        <v>4298</v>
      </c>
      <c r="N46" s="325" t="s">
        <v>714</v>
      </c>
      <c r="O46" t="s">
        <v>4304</v>
      </c>
      <c r="P46" s="325" t="s">
        <v>715</v>
      </c>
      <c r="Q46" t="s">
        <v>4580</v>
      </c>
      <c r="R46" s="325" t="s">
        <v>716</v>
      </c>
      <c r="S46" s="180" t="s">
        <v>3428</v>
      </c>
      <c r="T46" s="325" t="s">
        <v>841</v>
      </c>
      <c r="U46" s="334" t="s">
        <v>730</v>
      </c>
      <c r="V46" s="325" t="s">
        <v>4113</v>
      </c>
      <c r="W46" t="s">
        <v>4301</v>
      </c>
      <c r="X46" s="330" t="s">
        <v>850</v>
      </c>
      <c r="Y46" s="331" t="s">
        <v>730</v>
      </c>
      <c r="Z46" s="325" t="s">
        <v>719</v>
      </c>
      <c r="AA46" s="334" t="s">
        <v>730</v>
      </c>
      <c r="AB46" s="325" t="s">
        <v>723</v>
      </c>
      <c r="AC46" s="331" t="s">
        <v>730</v>
      </c>
      <c r="AD46" s="325" t="s">
        <v>4114</v>
      </c>
      <c r="AE46" s="331" t="s">
        <v>730</v>
      </c>
      <c r="AF46" s="325" t="s">
        <v>724</v>
      </c>
      <c r="AG46" s="338" t="s">
        <v>730</v>
      </c>
      <c r="AH46" s="325" t="s">
        <v>735</v>
      </c>
      <c r="AI46" s="335" t="s">
        <v>730</v>
      </c>
      <c r="AJ46" s="325" t="s">
        <v>736</v>
      </c>
      <c r="AK46" s="331" t="s">
        <v>730</v>
      </c>
      <c r="AL46" s="325" t="s">
        <v>3973</v>
      </c>
      <c r="AM46" s="331" t="s">
        <v>730</v>
      </c>
      <c r="AN46" s="330" t="s">
        <v>3949</v>
      </c>
      <c r="AO46" s="337" t="s">
        <v>730</v>
      </c>
      <c r="AP46" s="326"/>
      <c r="AQ46" s="326"/>
      <c r="AR46" s="326"/>
      <c r="AS46" s="325" t="s">
        <v>3968</v>
      </c>
      <c r="AT46" s="334" t="s">
        <v>730</v>
      </c>
      <c r="AU46" s="325" t="s">
        <v>1625</v>
      </c>
      <c r="AV46" s="334" t="s">
        <v>730</v>
      </c>
      <c r="AW46" s="334" t="s">
        <v>730</v>
      </c>
    </row>
    <row r="47" spans="1:49" x14ac:dyDescent="0.25">
      <c r="A47" s="267" t="b">
        <f t="shared" si="0"/>
        <v>0</v>
      </c>
      <c r="B47" s="268" t="b">
        <f t="shared" si="1"/>
        <v>0</v>
      </c>
      <c r="C47" s="269" t="b">
        <f t="shared" si="2"/>
        <v>0</v>
      </c>
      <c r="D47" s="270" t="b">
        <f t="shared" si="3"/>
        <v>0</v>
      </c>
      <c r="F47" s="325" t="s">
        <v>838</v>
      </c>
      <c r="G47" t="s">
        <v>3404</v>
      </c>
      <c r="H47" s="312" t="s">
        <v>3258</v>
      </c>
      <c r="I47" s="325" t="s">
        <v>1403</v>
      </c>
      <c r="J47" t="s">
        <v>4297</v>
      </c>
      <c r="K47" s="312" t="s">
        <v>3259</v>
      </c>
      <c r="L47" s="336" t="s">
        <v>713</v>
      </c>
      <c r="M47" t="s">
        <v>4303</v>
      </c>
      <c r="N47" s="325" t="s">
        <v>714</v>
      </c>
      <c r="O47" t="s">
        <v>4309</v>
      </c>
      <c r="P47" s="325" t="s">
        <v>715</v>
      </c>
      <c r="Q47" t="s">
        <v>4581</v>
      </c>
      <c r="R47" s="325" t="s">
        <v>716</v>
      </c>
      <c r="S47" s="180" t="s">
        <v>3431</v>
      </c>
      <c r="T47" s="325" t="s">
        <v>841</v>
      </c>
      <c r="U47" s="334" t="s">
        <v>730</v>
      </c>
      <c r="V47" s="325" t="s">
        <v>4113</v>
      </c>
      <c r="W47" t="s">
        <v>4306</v>
      </c>
      <c r="X47" s="330" t="s">
        <v>850</v>
      </c>
      <c r="Y47" s="331" t="s">
        <v>730</v>
      </c>
      <c r="Z47" s="325" t="s">
        <v>719</v>
      </c>
      <c r="AA47" s="334" t="s">
        <v>730</v>
      </c>
      <c r="AB47" s="325" t="s">
        <v>723</v>
      </c>
      <c r="AC47" s="331" t="s">
        <v>730</v>
      </c>
      <c r="AD47" s="325" t="s">
        <v>4114</v>
      </c>
      <c r="AE47" s="331" t="s">
        <v>730</v>
      </c>
      <c r="AF47" s="325" t="s">
        <v>724</v>
      </c>
      <c r="AG47" s="338" t="s">
        <v>730</v>
      </c>
      <c r="AH47" s="325" t="s">
        <v>735</v>
      </c>
      <c r="AI47" s="335" t="s">
        <v>730</v>
      </c>
      <c r="AJ47" s="325" t="s">
        <v>736</v>
      </c>
      <c r="AK47" s="331" t="s">
        <v>730</v>
      </c>
      <c r="AL47" s="325" t="s">
        <v>3973</v>
      </c>
      <c r="AM47" s="331" t="s">
        <v>730</v>
      </c>
      <c r="AN47" s="330" t="s">
        <v>3949</v>
      </c>
      <c r="AO47" s="337" t="s">
        <v>730</v>
      </c>
      <c r="AP47" s="326"/>
      <c r="AQ47" s="326"/>
      <c r="AR47" s="326"/>
      <c r="AS47" s="325" t="s">
        <v>3968</v>
      </c>
      <c r="AT47" s="334" t="s">
        <v>730</v>
      </c>
      <c r="AU47" s="325" t="s">
        <v>1625</v>
      </c>
      <c r="AV47" s="334" t="s">
        <v>730</v>
      </c>
      <c r="AW47" s="334" t="s">
        <v>730</v>
      </c>
    </row>
    <row r="48" spans="1:49" x14ac:dyDescent="0.25">
      <c r="A48" s="267" t="b">
        <f t="shared" si="0"/>
        <v>0</v>
      </c>
      <c r="B48" s="268" t="b">
        <f t="shared" si="1"/>
        <v>0</v>
      </c>
      <c r="C48" s="269" t="b">
        <f t="shared" si="2"/>
        <v>0</v>
      </c>
      <c r="D48" s="270" t="b">
        <f t="shared" si="3"/>
        <v>0</v>
      </c>
      <c r="F48" s="325" t="s">
        <v>838</v>
      </c>
      <c r="G48" t="s">
        <v>3408</v>
      </c>
      <c r="H48" s="312" t="s">
        <v>3257</v>
      </c>
      <c r="I48" s="325" t="s">
        <v>1403</v>
      </c>
      <c r="J48" t="s">
        <v>4302</v>
      </c>
      <c r="K48" s="312" t="s">
        <v>3259</v>
      </c>
      <c r="L48" s="336" t="s">
        <v>713</v>
      </c>
      <c r="M48" t="s">
        <v>4308</v>
      </c>
      <c r="N48" s="325" t="s">
        <v>714</v>
      </c>
      <c r="O48" t="s">
        <v>4314</v>
      </c>
      <c r="P48" s="325" t="s">
        <v>715</v>
      </c>
      <c r="Q48" t="s">
        <v>4582</v>
      </c>
      <c r="R48" s="325" t="s">
        <v>716</v>
      </c>
      <c r="S48" s="180" t="s">
        <v>3434</v>
      </c>
      <c r="T48" s="325" t="s">
        <v>841</v>
      </c>
      <c r="U48" s="334" t="s">
        <v>730</v>
      </c>
      <c r="V48" s="325" t="s">
        <v>4113</v>
      </c>
      <c r="W48" t="s">
        <v>4311</v>
      </c>
      <c r="X48" s="330" t="s">
        <v>850</v>
      </c>
      <c r="Y48" s="331" t="s">
        <v>730</v>
      </c>
      <c r="Z48" s="325" t="s">
        <v>719</v>
      </c>
      <c r="AA48" s="334" t="s">
        <v>730</v>
      </c>
      <c r="AB48" s="325" t="s">
        <v>723</v>
      </c>
      <c r="AC48" s="331" t="s">
        <v>730</v>
      </c>
      <c r="AD48" s="325" t="s">
        <v>4114</v>
      </c>
      <c r="AE48" s="331" t="s">
        <v>730</v>
      </c>
      <c r="AF48" s="325" t="s">
        <v>724</v>
      </c>
      <c r="AG48" s="338" t="s">
        <v>730</v>
      </c>
      <c r="AH48" s="325" t="s">
        <v>735</v>
      </c>
      <c r="AI48" s="335" t="s">
        <v>730</v>
      </c>
      <c r="AJ48" s="325" t="s">
        <v>736</v>
      </c>
      <c r="AK48" s="331" t="s">
        <v>730</v>
      </c>
      <c r="AL48" s="325" t="s">
        <v>3973</v>
      </c>
      <c r="AM48" s="331" t="s">
        <v>730</v>
      </c>
      <c r="AN48" s="330" t="s">
        <v>3949</v>
      </c>
      <c r="AO48" s="337" t="s">
        <v>730</v>
      </c>
      <c r="AP48" s="326"/>
      <c r="AQ48" s="326"/>
      <c r="AR48" s="326"/>
      <c r="AS48" s="325" t="s">
        <v>3968</v>
      </c>
      <c r="AT48" s="334" t="s">
        <v>730</v>
      </c>
      <c r="AU48" s="325" t="s">
        <v>1625</v>
      </c>
      <c r="AV48" s="334" t="s">
        <v>730</v>
      </c>
      <c r="AW48" s="334" t="s">
        <v>730</v>
      </c>
    </row>
    <row r="49" spans="1:49" x14ac:dyDescent="0.25">
      <c r="A49" s="267" t="b">
        <f t="shared" si="0"/>
        <v>0</v>
      </c>
      <c r="B49" s="268" t="b">
        <f t="shared" si="1"/>
        <v>0</v>
      </c>
      <c r="C49" s="269" t="b">
        <f t="shared" si="2"/>
        <v>0</v>
      </c>
      <c r="D49" s="270" t="b">
        <f t="shared" si="3"/>
        <v>0</v>
      </c>
      <c r="F49" s="325" t="s">
        <v>838</v>
      </c>
      <c r="G49" t="s">
        <v>3411</v>
      </c>
      <c r="H49" s="312" t="s">
        <v>3257</v>
      </c>
      <c r="I49" s="325" t="s">
        <v>1403</v>
      </c>
      <c r="J49" t="s">
        <v>4307</v>
      </c>
      <c r="K49" s="312" t="s">
        <v>3259</v>
      </c>
      <c r="L49" s="336" t="s">
        <v>713</v>
      </c>
      <c r="M49" t="s">
        <v>4313</v>
      </c>
      <c r="N49" s="325" t="s">
        <v>714</v>
      </c>
      <c r="O49" t="s">
        <v>4319</v>
      </c>
      <c r="P49" s="325" t="s">
        <v>715</v>
      </c>
      <c r="Q49" t="s">
        <v>4583</v>
      </c>
      <c r="R49" s="325" t="s">
        <v>716</v>
      </c>
      <c r="S49" s="180" t="s">
        <v>3437</v>
      </c>
      <c r="T49" s="325" t="s">
        <v>841</v>
      </c>
      <c r="U49" s="334" t="s">
        <v>730</v>
      </c>
      <c r="V49" s="325" t="s">
        <v>4113</v>
      </c>
      <c r="W49" t="s">
        <v>4316</v>
      </c>
      <c r="X49" s="330" t="s">
        <v>850</v>
      </c>
      <c r="Y49" s="331" t="s">
        <v>730</v>
      </c>
      <c r="Z49" s="325" t="s">
        <v>719</v>
      </c>
      <c r="AA49" s="334" t="s">
        <v>730</v>
      </c>
      <c r="AB49" s="325" t="s">
        <v>723</v>
      </c>
      <c r="AC49" s="331" t="s">
        <v>730</v>
      </c>
      <c r="AD49" s="325" t="s">
        <v>4114</v>
      </c>
      <c r="AE49" s="331" t="s">
        <v>730</v>
      </c>
      <c r="AF49" s="325" t="s">
        <v>724</v>
      </c>
      <c r="AG49" s="338" t="s">
        <v>730</v>
      </c>
      <c r="AH49" s="325" t="s">
        <v>735</v>
      </c>
      <c r="AI49" s="335" t="s">
        <v>730</v>
      </c>
      <c r="AJ49" s="325" t="s">
        <v>736</v>
      </c>
      <c r="AK49" s="331" t="s">
        <v>730</v>
      </c>
      <c r="AL49" s="325" t="s">
        <v>3973</v>
      </c>
      <c r="AM49" s="331" t="s">
        <v>730</v>
      </c>
      <c r="AN49" s="330" t="s">
        <v>3949</v>
      </c>
      <c r="AO49" s="337" t="s">
        <v>730</v>
      </c>
      <c r="AP49" s="326"/>
      <c r="AQ49" s="326"/>
      <c r="AR49" s="326"/>
      <c r="AS49" s="325" t="s">
        <v>3968</v>
      </c>
      <c r="AT49" s="334" t="s">
        <v>730</v>
      </c>
      <c r="AU49" s="325" t="s">
        <v>1625</v>
      </c>
      <c r="AV49" s="334" t="s">
        <v>730</v>
      </c>
      <c r="AW49" s="334" t="s">
        <v>730</v>
      </c>
    </row>
    <row r="50" spans="1:49" x14ac:dyDescent="0.25">
      <c r="A50" s="267" t="b">
        <f t="shared" si="0"/>
        <v>0</v>
      </c>
      <c r="B50" s="268" t="b">
        <f t="shared" si="1"/>
        <v>0</v>
      </c>
      <c r="C50" s="269" t="b">
        <f t="shared" si="2"/>
        <v>0</v>
      </c>
      <c r="D50" s="270" t="b">
        <f t="shared" si="3"/>
        <v>0</v>
      </c>
      <c r="F50" s="325" t="s">
        <v>838</v>
      </c>
      <c r="G50" t="s">
        <v>3414</v>
      </c>
      <c r="H50" s="312" t="s">
        <v>3257</v>
      </c>
      <c r="I50" s="325" t="s">
        <v>1403</v>
      </c>
      <c r="J50" t="s">
        <v>4312</v>
      </c>
      <c r="K50" s="312" t="s">
        <v>3259</v>
      </c>
      <c r="L50" s="325" t="s">
        <v>713</v>
      </c>
      <c r="M50" t="s">
        <v>4318</v>
      </c>
      <c r="N50" s="325" t="s">
        <v>714</v>
      </c>
      <c r="O50" t="s">
        <v>4323</v>
      </c>
      <c r="P50" s="325" t="s">
        <v>715</v>
      </c>
      <c r="Q50" t="s">
        <v>4584</v>
      </c>
      <c r="R50" s="325" t="s">
        <v>716</v>
      </c>
      <c r="S50" s="180" t="s">
        <v>3440</v>
      </c>
      <c r="T50" s="325" t="s">
        <v>841</v>
      </c>
      <c r="U50" s="334" t="s">
        <v>730</v>
      </c>
      <c r="V50" s="325" t="s">
        <v>4113</v>
      </c>
      <c r="W50" t="s">
        <v>4320</v>
      </c>
      <c r="X50" s="330" t="s">
        <v>850</v>
      </c>
      <c r="Y50" s="331" t="s">
        <v>730</v>
      </c>
      <c r="Z50" s="325" t="s">
        <v>719</v>
      </c>
      <c r="AA50" s="334" t="s">
        <v>730</v>
      </c>
      <c r="AB50" s="325" t="s">
        <v>723</v>
      </c>
      <c r="AC50" s="331" t="s">
        <v>730</v>
      </c>
      <c r="AD50" s="325" t="s">
        <v>4114</v>
      </c>
      <c r="AE50" s="331" t="s">
        <v>730</v>
      </c>
      <c r="AF50" s="325" t="s">
        <v>724</v>
      </c>
      <c r="AG50" s="338" t="s">
        <v>730</v>
      </c>
      <c r="AH50" s="325" t="s">
        <v>735</v>
      </c>
      <c r="AI50" s="335" t="s">
        <v>730</v>
      </c>
      <c r="AJ50" s="325" t="s">
        <v>736</v>
      </c>
      <c r="AK50" s="331" t="s">
        <v>730</v>
      </c>
      <c r="AL50" s="325" t="s">
        <v>3973</v>
      </c>
      <c r="AM50" s="331" t="s">
        <v>730</v>
      </c>
      <c r="AN50" s="330" t="s">
        <v>3949</v>
      </c>
      <c r="AO50" s="337" t="s">
        <v>730</v>
      </c>
      <c r="AP50" s="326"/>
      <c r="AQ50" s="326"/>
      <c r="AR50" s="326"/>
      <c r="AS50" s="325" t="s">
        <v>3968</v>
      </c>
      <c r="AT50" s="334" t="s">
        <v>730</v>
      </c>
      <c r="AU50" s="325" t="s">
        <v>1625</v>
      </c>
      <c r="AV50" s="334" t="s">
        <v>730</v>
      </c>
      <c r="AW50" s="334" t="s">
        <v>730</v>
      </c>
    </row>
    <row r="51" spans="1:49" x14ac:dyDescent="0.25">
      <c r="A51" s="267" t="b">
        <f t="shared" si="0"/>
        <v>0</v>
      </c>
      <c r="B51" s="268" t="b">
        <f t="shared" si="1"/>
        <v>0</v>
      </c>
      <c r="C51" s="269" t="b">
        <f t="shared" si="2"/>
        <v>0</v>
      </c>
      <c r="D51" s="270" t="b">
        <f t="shared" si="3"/>
        <v>0</v>
      </c>
      <c r="F51" s="325" t="s">
        <v>838</v>
      </c>
      <c r="G51" t="s">
        <v>3417</v>
      </c>
      <c r="H51" s="312" t="s">
        <v>3258</v>
      </c>
      <c r="I51" s="325" t="s">
        <v>1403</v>
      </c>
      <c r="J51" t="s">
        <v>4317</v>
      </c>
      <c r="K51" s="312" t="s">
        <v>3259</v>
      </c>
      <c r="L51" s="325" t="s">
        <v>713</v>
      </c>
      <c r="M51" t="s">
        <v>4322</v>
      </c>
      <c r="N51" s="325" t="s">
        <v>714</v>
      </c>
      <c r="O51" t="s">
        <v>4326</v>
      </c>
      <c r="P51" s="325" t="s">
        <v>715</v>
      </c>
      <c r="Q51" t="s">
        <v>4585</v>
      </c>
      <c r="R51" s="325" t="s">
        <v>716</v>
      </c>
      <c r="S51" s="180" t="s">
        <v>3443</v>
      </c>
      <c r="T51" s="325" t="s">
        <v>841</v>
      </c>
      <c r="U51" s="334" t="s">
        <v>730</v>
      </c>
      <c r="V51" s="325" t="s">
        <v>4113</v>
      </c>
      <c r="W51" s="339" t="s">
        <v>730</v>
      </c>
      <c r="X51" s="330" t="s">
        <v>850</v>
      </c>
      <c r="Y51" s="331" t="s">
        <v>730</v>
      </c>
      <c r="Z51" s="325" t="s">
        <v>719</v>
      </c>
      <c r="AA51" s="334" t="s">
        <v>730</v>
      </c>
      <c r="AB51" s="325" t="s">
        <v>723</v>
      </c>
      <c r="AC51" s="331" t="s">
        <v>730</v>
      </c>
      <c r="AD51" s="325" t="s">
        <v>4114</v>
      </c>
      <c r="AE51" s="331" t="s">
        <v>730</v>
      </c>
      <c r="AF51" s="325" t="s">
        <v>724</v>
      </c>
      <c r="AG51" s="338" t="s">
        <v>730</v>
      </c>
      <c r="AH51" s="325" t="s">
        <v>735</v>
      </c>
      <c r="AI51" s="335" t="s">
        <v>730</v>
      </c>
      <c r="AJ51" s="325" t="s">
        <v>736</v>
      </c>
      <c r="AK51" s="331" t="s">
        <v>730</v>
      </c>
      <c r="AL51" s="325" t="s">
        <v>3973</v>
      </c>
      <c r="AM51" s="331" t="s">
        <v>730</v>
      </c>
      <c r="AN51" s="330" t="s">
        <v>3949</v>
      </c>
      <c r="AO51" s="337" t="s">
        <v>730</v>
      </c>
      <c r="AP51" s="326"/>
      <c r="AQ51" s="326"/>
      <c r="AR51" s="326"/>
      <c r="AS51" s="325" t="s">
        <v>3968</v>
      </c>
      <c r="AT51" s="334" t="s">
        <v>730</v>
      </c>
      <c r="AU51" s="325" t="s">
        <v>1625</v>
      </c>
      <c r="AV51" s="334" t="s">
        <v>730</v>
      </c>
      <c r="AW51" s="334" t="s">
        <v>730</v>
      </c>
    </row>
    <row r="52" spans="1:49" x14ac:dyDescent="0.25">
      <c r="A52" s="267" t="b">
        <f t="shared" si="0"/>
        <v>0</v>
      </c>
      <c r="B52" s="268" t="b">
        <f t="shared" si="1"/>
        <v>0</v>
      </c>
      <c r="C52" s="269" t="b">
        <f t="shared" si="2"/>
        <v>0</v>
      </c>
      <c r="D52" s="270" t="b">
        <f t="shared" si="3"/>
        <v>0</v>
      </c>
      <c r="F52" s="325" t="s">
        <v>838</v>
      </c>
      <c r="G52" t="s">
        <v>3420</v>
      </c>
      <c r="H52" s="312" t="s">
        <v>3258</v>
      </c>
      <c r="I52" s="325" t="s">
        <v>1403</v>
      </c>
      <c r="J52" t="s">
        <v>4321</v>
      </c>
      <c r="K52" s="312" t="s">
        <v>3259</v>
      </c>
      <c r="L52" s="325" t="s">
        <v>713</v>
      </c>
      <c r="M52" t="s">
        <v>4325</v>
      </c>
      <c r="N52" s="325" t="s">
        <v>714</v>
      </c>
      <c r="O52" t="s">
        <v>4329</v>
      </c>
      <c r="P52" s="325" t="s">
        <v>715</v>
      </c>
      <c r="Q52" t="s">
        <v>4586</v>
      </c>
      <c r="R52" s="325" t="s">
        <v>716</v>
      </c>
      <c r="S52" s="180" t="s">
        <v>3446</v>
      </c>
      <c r="T52" s="325" t="s">
        <v>841</v>
      </c>
      <c r="U52" s="334" t="s">
        <v>730</v>
      </c>
      <c r="V52" s="325" t="s">
        <v>4113</v>
      </c>
      <c r="W52" s="339" t="s">
        <v>730</v>
      </c>
      <c r="X52" s="330" t="s">
        <v>850</v>
      </c>
      <c r="Y52" s="331" t="s">
        <v>730</v>
      </c>
      <c r="Z52" s="325" t="s">
        <v>719</v>
      </c>
      <c r="AA52" s="334" t="s">
        <v>730</v>
      </c>
      <c r="AB52" s="325" t="s">
        <v>723</v>
      </c>
      <c r="AC52" s="331" t="s">
        <v>730</v>
      </c>
      <c r="AD52" s="325" t="s">
        <v>4114</v>
      </c>
      <c r="AE52" s="331" t="s">
        <v>730</v>
      </c>
      <c r="AF52" s="325" t="s">
        <v>724</v>
      </c>
      <c r="AG52" s="338" t="s">
        <v>730</v>
      </c>
      <c r="AH52" s="325" t="s">
        <v>735</v>
      </c>
      <c r="AI52" s="335" t="s">
        <v>730</v>
      </c>
      <c r="AJ52" s="325" t="s">
        <v>736</v>
      </c>
      <c r="AK52" s="331" t="s">
        <v>730</v>
      </c>
      <c r="AL52" s="325" t="s">
        <v>3973</v>
      </c>
      <c r="AM52" s="331" t="s">
        <v>730</v>
      </c>
      <c r="AN52" s="330" t="s">
        <v>3949</v>
      </c>
      <c r="AO52" s="337" t="s">
        <v>730</v>
      </c>
      <c r="AP52" s="326"/>
      <c r="AQ52" s="326"/>
      <c r="AR52" s="326"/>
      <c r="AS52" s="325" t="s">
        <v>3968</v>
      </c>
      <c r="AT52" s="334" t="s">
        <v>730</v>
      </c>
      <c r="AU52" s="325" t="s">
        <v>1625</v>
      </c>
      <c r="AV52" s="334" t="s">
        <v>730</v>
      </c>
      <c r="AW52" s="334" t="s">
        <v>730</v>
      </c>
    </row>
    <row r="53" spans="1:49" x14ac:dyDescent="0.25">
      <c r="A53" s="267" t="b">
        <f t="shared" si="0"/>
        <v>0</v>
      </c>
      <c r="B53" s="268" t="b">
        <f t="shared" si="1"/>
        <v>0</v>
      </c>
      <c r="C53" s="269" t="b">
        <f t="shared" si="2"/>
        <v>0</v>
      </c>
      <c r="D53" s="270" t="b">
        <f t="shared" si="3"/>
        <v>0</v>
      </c>
      <c r="F53" s="325" t="s">
        <v>838</v>
      </c>
      <c r="G53" t="s">
        <v>3423</v>
      </c>
      <c r="H53" s="312" t="s">
        <v>3258</v>
      </c>
      <c r="I53" s="325" t="s">
        <v>1403</v>
      </c>
      <c r="J53" t="s">
        <v>4324</v>
      </c>
      <c r="K53" s="312" t="s">
        <v>3259</v>
      </c>
      <c r="L53" s="325" t="s">
        <v>713</v>
      </c>
      <c r="M53" t="s">
        <v>4327</v>
      </c>
      <c r="N53" s="325" t="s">
        <v>714</v>
      </c>
      <c r="O53" t="s">
        <v>4331</v>
      </c>
      <c r="P53" s="325" t="s">
        <v>715</v>
      </c>
      <c r="Q53" t="s">
        <v>4587</v>
      </c>
      <c r="R53" s="325" t="s">
        <v>716</v>
      </c>
      <c r="S53" s="180" t="s">
        <v>3449</v>
      </c>
      <c r="T53" s="325" t="s">
        <v>841</v>
      </c>
      <c r="U53" s="334" t="s">
        <v>730</v>
      </c>
      <c r="V53" s="325" t="s">
        <v>4113</v>
      </c>
      <c r="W53" s="339" t="s">
        <v>730</v>
      </c>
      <c r="X53" s="330" t="s">
        <v>850</v>
      </c>
      <c r="Y53" s="331" t="s">
        <v>730</v>
      </c>
      <c r="Z53" s="325" t="s">
        <v>719</v>
      </c>
      <c r="AA53" s="334" t="s">
        <v>730</v>
      </c>
      <c r="AB53" s="325" t="s">
        <v>723</v>
      </c>
      <c r="AC53" s="331" t="s">
        <v>730</v>
      </c>
      <c r="AD53" s="325" t="s">
        <v>4114</v>
      </c>
      <c r="AE53" s="331" t="s">
        <v>730</v>
      </c>
      <c r="AF53" s="325" t="s">
        <v>724</v>
      </c>
      <c r="AG53" s="338" t="s">
        <v>730</v>
      </c>
      <c r="AH53" s="325" t="s">
        <v>735</v>
      </c>
      <c r="AI53" s="335" t="s">
        <v>730</v>
      </c>
      <c r="AJ53" s="325" t="s">
        <v>736</v>
      </c>
      <c r="AK53" s="331" t="s">
        <v>730</v>
      </c>
      <c r="AL53" s="325" t="s">
        <v>3973</v>
      </c>
      <c r="AM53" s="331" t="s">
        <v>730</v>
      </c>
      <c r="AN53" s="330" t="s">
        <v>3949</v>
      </c>
      <c r="AO53" s="337" t="s">
        <v>730</v>
      </c>
      <c r="AP53" s="326"/>
      <c r="AQ53" s="326"/>
      <c r="AR53" s="326"/>
      <c r="AS53" s="325" t="s">
        <v>3968</v>
      </c>
      <c r="AT53" s="334" t="s">
        <v>730</v>
      </c>
      <c r="AU53" s="325" t="s">
        <v>1625</v>
      </c>
      <c r="AV53" s="334" t="s">
        <v>730</v>
      </c>
      <c r="AW53" s="334" t="s">
        <v>730</v>
      </c>
    </row>
    <row r="54" spans="1:49" x14ac:dyDescent="0.25">
      <c r="A54" s="267" t="b">
        <f t="shared" si="0"/>
        <v>0</v>
      </c>
      <c r="B54" s="268" t="b">
        <f t="shared" si="1"/>
        <v>0</v>
      </c>
      <c r="C54" s="269" t="b">
        <f t="shared" si="2"/>
        <v>0</v>
      </c>
      <c r="D54" s="270" t="b">
        <f t="shared" si="3"/>
        <v>0</v>
      </c>
      <c r="F54" s="325" t="s">
        <v>838</v>
      </c>
      <c r="G54" t="s">
        <v>3426</v>
      </c>
      <c r="H54" s="312" t="s">
        <v>3258</v>
      </c>
      <c r="I54" s="325" t="s">
        <v>1403</v>
      </c>
      <c r="J54" t="s">
        <v>3415</v>
      </c>
      <c r="K54" s="312" t="s">
        <v>3256</v>
      </c>
      <c r="L54" s="325" t="s">
        <v>713</v>
      </c>
      <c r="M54" t="s">
        <v>4328</v>
      </c>
      <c r="N54" s="325" t="s">
        <v>714</v>
      </c>
      <c r="O54" t="s">
        <v>4333</v>
      </c>
      <c r="P54" s="325" t="s">
        <v>715</v>
      </c>
      <c r="Q54" t="s">
        <v>4588</v>
      </c>
      <c r="R54" s="325" t="s">
        <v>716</v>
      </c>
      <c r="S54" s="180" t="s">
        <v>3452</v>
      </c>
      <c r="T54" s="325" t="s">
        <v>841</v>
      </c>
      <c r="U54" s="334" t="s">
        <v>730</v>
      </c>
      <c r="V54" s="325" t="s">
        <v>4113</v>
      </c>
      <c r="W54" s="339" t="s">
        <v>730</v>
      </c>
      <c r="X54" s="330" t="s">
        <v>850</v>
      </c>
      <c r="Y54" s="331" t="s">
        <v>730</v>
      </c>
      <c r="Z54" s="325" t="s">
        <v>719</v>
      </c>
      <c r="AA54" s="334" t="s">
        <v>730</v>
      </c>
      <c r="AB54" s="325" t="s">
        <v>723</v>
      </c>
      <c r="AC54" s="331" t="s">
        <v>730</v>
      </c>
      <c r="AD54" s="325" t="s">
        <v>4114</v>
      </c>
      <c r="AE54" s="331" t="s">
        <v>730</v>
      </c>
      <c r="AF54" s="325" t="s">
        <v>724</v>
      </c>
      <c r="AG54" s="338" t="s">
        <v>730</v>
      </c>
      <c r="AH54" s="325" t="s">
        <v>735</v>
      </c>
      <c r="AI54" s="335" t="s">
        <v>730</v>
      </c>
      <c r="AJ54" s="325" t="s">
        <v>736</v>
      </c>
      <c r="AK54" s="331" t="s">
        <v>730</v>
      </c>
      <c r="AL54" s="325" t="s">
        <v>3973</v>
      </c>
      <c r="AM54" s="331" t="s">
        <v>730</v>
      </c>
      <c r="AN54" s="330" t="s">
        <v>3949</v>
      </c>
      <c r="AO54" s="337" t="s">
        <v>730</v>
      </c>
      <c r="AP54" s="326"/>
      <c r="AQ54" s="326"/>
      <c r="AR54" s="326"/>
      <c r="AS54" s="325" t="s">
        <v>3968</v>
      </c>
      <c r="AT54" s="334" t="s">
        <v>730</v>
      </c>
      <c r="AU54" s="325" t="s">
        <v>1625</v>
      </c>
      <c r="AV54" s="334" t="s">
        <v>730</v>
      </c>
      <c r="AW54" s="334" t="s">
        <v>730</v>
      </c>
    </row>
    <row r="55" spans="1:49" x14ac:dyDescent="0.25">
      <c r="A55" s="267" t="b">
        <f t="shared" si="0"/>
        <v>0</v>
      </c>
      <c r="B55" s="268" t="b">
        <f t="shared" si="1"/>
        <v>0</v>
      </c>
      <c r="C55" s="269" t="b">
        <f t="shared" si="2"/>
        <v>0</v>
      </c>
      <c r="D55" s="270" t="b">
        <f t="shared" si="3"/>
        <v>0</v>
      </c>
      <c r="F55" s="325" t="s">
        <v>838</v>
      </c>
      <c r="G55" t="s">
        <v>3429</v>
      </c>
      <c r="H55" s="312" t="s">
        <v>3258</v>
      </c>
      <c r="I55" s="325" t="s">
        <v>1403</v>
      </c>
      <c r="J55" t="s">
        <v>3418</v>
      </c>
      <c r="K55" s="312" t="s">
        <v>3259</v>
      </c>
      <c r="L55" s="325" t="s">
        <v>713</v>
      </c>
      <c r="M55" t="s">
        <v>4330</v>
      </c>
      <c r="N55" s="325" t="s">
        <v>714</v>
      </c>
      <c r="O55" t="s">
        <v>4335</v>
      </c>
      <c r="P55" s="325" t="s">
        <v>715</v>
      </c>
      <c r="Q55" t="s">
        <v>4589</v>
      </c>
      <c r="R55" s="325" t="s">
        <v>716</v>
      </c>
      <c r="S55" s="180" t="s">
        <v>3455</v>
      </c>
      <c r="T55" s="325" t="s">
        <v>841</v>
      </c>
      <c r="U55" s="334" t="s">
        <v>730</v>
      </c>
      <c r="V55" s="325" t="s">
        <v>4113</v>
      </c>
      <c r="W55" s="339" t="s">
        <v>730</v>
      </c>
      <c r="X55" s="330" t="s">
        <v>850</v>
      </c>
      <c r="Y55" s="331" t="s">
        <v>730</v>
      </c>
      <c r="Z55" s="325" t="s">
        <v>719</v>
      </c>
      <c r="AA55" s="334" t="s">
        <v>730</v>
      </c>
      <c r="AB55" s="325" t="s">
        <v>723</v>
      </c>
      <c r="AC55" s="331" t="s">
        <v>730</v>
      </c>
      <c r="AD55" s="325" t="s">
        <v>4114</v>
      </c>
      <c r="AE55" s="331" t="s">
        <v>730</v>
      </c>
      <c r="AF55" s="325" t="s">
        <v>724</v>
      </c>
      <c r="AG55" s="338" t="s">
        <v>730</v>
      </c>
      <c r="AH55" s="325" t="s">
        <v>735</v>
      </c>
      <c r="AI55" s="335" t="s">
        <v>730</v>
      </c>
      <c r="AJ55" s="325" t="s">
        <v>736</v>
      </c>
      <c r="AK55" s="331" t="s">
        <v>730</v>
      </c>
      <c r="AL55" s="325" t="s">
        <v>3973</v>
      </c>
      <c r="AM55" s="331" t="s">
        <v>730</v>
      </c>
      <c r="AN55" s="330" t="s">
        <v>3949</v>
      </c>
      <c r="AO55" s="337" t="s">
        <v>730</v>
      </c>
      <c r="AP55" s="326"/>
      <c r="AQ55" s="326"/>
      <c r="AR55" s="326"/>
      <c r="AS55" s="325" t="s">
        <v>3968</v>
      </c>
      <c r="AT55" s="334" t="s">
        <v>730</v>
      </c>
      <c r="AU55" s="325" t="s">
        <v>1625</v>
      </c>
      <c r="AV55" s="334" t="s">
        <v>730</v>
      </c>
      <c r="AW55" s="334" t="s">
        <v>730</v>
      </c>
    </row>
    <row r="56" spans="1:49" x14ac:dyDescent="0.25">
      <c r="A56" s="267" t="b">
        <f t="shared" si="0"/>
        <v>0</v>
      </c>
      <c r="B56" s="268" t="b">
        <f t="shared" si="1"/>
        <v>0</v>
      </c>
      <c r="C56" s="269" t="b">
        <f t="shared" si="2"/>
        <v>0</v>
      </c>
      <c r="D56" s="270" t="b">
        <f t="shared" si="3"/>
        <v>0</v>
      </c>
      <c r="F56" s="325" t="s">
        <v>838</v>
      </c>
      <c r="G56" t="s">
        <v>3432</v>
      </c>
      <c r="H56" s="312" t="s">
        <v>3258</v>
      </c>
      <c r="I56" s="325" t="s">
        <v>1403</v>
      </c>
      <c r="J56" t="s">
        <v>3421</v>
      </c>
      <c r="K56" s="312" t="s">
        <v>3259</v>
      </c>
      <c r="L56" s="325" t="s">
        <v>713</v>
      </c>
      <c r="M56" t="s">
        <v>4332</v>
      </c>
      <c r="N56" s="325" t="s">
        <v>714</v>
      </c>
      <c r="O56" t="s">
        <v>4337</v>
      </c>
      <c r="P56" s="325" t="s">
        <v>715</v>
      </c>
      <c r="Q56" t="s">
        <v>4590</v>
      </c>
      <c r="R56" s="325" t="s">
        <v>716</v>
      </c>
      <c r="S56" s="180" t="s">
        <v>3458</v>
      </c>
      <c r="T56" s="325" t="s">
        <v>841</v>
      </c>
      <c r="U56" s="334" t="s">
        <v>730</v>
      </c>
      <c r="V56" s="325" t="s">
        <v>4113</v>
      </c>
      <c r="W56" s="339" t="s">
        <v>730</v>
      </c>
      <c r="X56" s="330" t="s">
        <v>850</v>
      </c>
      <c r="Y56" s="331" t="s">
        <v>730</v>
      </c>
      <c r="Z56" s="325" t="s">
        <v>719</v>
      </c>
      <c r="AA56" s="334" t="s">
        <v>730</v>
      </c>
      <c r="AB56" s="325" t="s">
        <v>723</v>
      </c>
      <c r="AC56" s="331" t="s">
        <v>730</v>
      </c>
      <c r="AD56" s="325" t="s">
        <v>4114</v>
      </c>
      <c r="AE56" s="331" t="s">
        <v>730</v>
      </c>
      <c r="AF56" s="325" t="s">
        <v>724</v>
      </c>
      <c r="AG56" s="338" t="s">
        <v>730</v>
      </c>
      <c r="AH56" s="325" t="s">
        <v>735</v>
      </c>
      <c r="AI56" s="335" t="s">
        <v>730</v>
      </c>
      <c r="AJ56" s="325" t="s">
        <v>736</v>
      </c>
      <c r="AK56" s="331" t="s">
        <v>730</v>
      </c>
      <c r="AL56" s="325" t="s">
        <v>3973</v>
      </c>
      <c r="AM56" s="331" t="s">
        <v>730</v>
      </c>
      <c r="AN56" s="330" t="s">
        <v>3949</v>
      </c>
      <c r="AO56" s="337" t="s">
        <v>730</v>
      </c>
      <c r="AP56" s="326"/>
      <c r="AQ56" s="326"/>
      <c r="AR56" s="326"/>
      <c r="AS56" s="325" t="s">
        <v>3968</v>
      </c>
      <c r="AT56" s="334" t="s">
        <v>730</v>
      </c>
      <c r="AU56" s="325" t="s">
        <v>1625</v>
      </c>
      <c r="AV56" s="334" t="s">
        <v>730</v>
      </c>
      <c r="AW56" s="334" t="s">
        <v>730</v>
      </c>
    </row>
    <row r="57" spans="1:49" x14ac:dyDescent="0.25">
      <c r="A57" s="267" t="b">
        <f t="shared" si="0"/>
        <v>0</v>
      </c>
      <c r="B57" s="268" t="b">
        <f t="shared" si="1"/>
        <v>0</v>
      </c>
      <c r="C57" s="269" t="b">
        <f t="shared" si="2"/>
        <v>0</v>
      </c>
      <c r="D57" s="270" t="b">
        <f t="shared" si="3"/>
        <v>0</v>
      </c>
      <c r="F57" s="325" t="s">
        <v>838</v>
      </c>
      <c r="G57" t="s">
        <v>3435</v>
      </c>
      <c r="H57" s="312" t="s">
        <v>3258</v>
      </c>
      <c r="I57" s="325" t="s">
        <v>1403</v>
      </c>
      <c r="J57" t="s">
        <v>4089</v>
      </c>
      <c r="K57" s="312" t="s">
        <v>3259</v>
      </c>
      <c r="L57" s="325" t="s">
        <v>713</v>
      </c>
      <c r="M57" t="s">
        <v>4334</v>
      </c>
      <c r="N57" s="325" t="s">
        <v>714</v>
      </c>
      <c r="O57" t="s">
        <v>4339</v>
      </c>
      <c r="P57" s="325" t="s">
        <v>715</v>
      </c>
      <c r="Q57" t="s">
        <v>4591</v>
      </c>
      <c r="R57" s="325" t="s">
        <v>716</v>
      </c>
      <c r="S57" s="180" t="s">
        <v>3461</v>
      </c>
      <c r="T57" s="325" t="s">
        <v>841</v>
      </c>
      <c r="U57" s="334" t="s">
        <v>730</v>
      </c>
      <c r="V57" s="325" t="s">
        <v>4113</v>
      </c>
      <c r="W57" s="339" t="s">
        <v>730</v>
      </c>
      <c r="X57" s="330" t="s">
        <v>850</v>
      </c>
      <c r="Y57" s="331" t="s">
        <v>730</v>
      </c>
      <c r="Z57" s="325" t="s">
        <v>719</v>
      </c>
      <c r="AA57" s="334" t="s">
        <v>730</v>
      </c>
      <c r="AB57" s="325" t="s">
        <v>723</v>
      </c>
      <c r="AC57" s="331" t="s">
        <v>730</v>
      </c>
      <c r="AD57" s="325" t="s">
        <v>4114</v>
      </c>
      <c r="AE57" s="331" t="s">
        <v>730</v>
      </c>
      <c r="AF57" s="325" t="s">
        <v>724</v>
      </c>
      <c r="AG57" s="338" t="s">
        <v>730</v>
      </c>
      <c r="AH57" s="325" t="s">
        <v>735</v>
      </c>
      <c r="AI57" s="335" t="s">
        <v>730</v>
      </c>
      <c r="AJ57" s="325" t="s">
        <v>736</v>
      </c>
      <c r="AK57" s="331" t="s">
        <v>730</v>
      </c>
      <c r="AL57" s="325" t="s">
        <v>3973</v>
      </c>
      <c r="AM57" s="331" t="s">
        <v>730</v>
      </c>
      <c r="AN57" s="330" t="s">
        <v>3949</v>
      </c>
      <c r="AO57" s="337" t="s">
        <v>730</v>
      </c>
      <c r="AP57" s="326"/>
      <c r="AQ57" s="326"/>
      <c r="AR57" s="326"/>
      <c r="AS57" s="325" t="s">
        <v>3968</v>
      </c>
      <c r="AT57" s="334" t="s">
        <v>730</v>
      </c>
      <c r="AU57" s="325" t="s">
        <v>1625</v>
      </c>
      <c r="AV57" s="334" t="s">
        <v>730</v>
      </c>
      <c r="AW57" s="334" t="s">
        <v>730</v>
      </c>
    </row>
    <row r="58" spans="1:49" x14ac:dyDescent="0.25">
      <c r="A58" s="267" t="b">
        <f t="shared" si="0"/>
        <v>0</v>
      </c>
      <c r="B58" s="268" t="b">
        <f t="shared" si="1"/>
        <v>0</v>
      </c>
      <c r="C58" s="269" t="b">
        <f t="shared" si="2"/>
        <v>0</v>
      </c>
      <c r="D58" s="270" t="b">
        <f t="shared" si="3"/>
        <v>0</v>
      </c>
      <c r="F58" s="325" t="s">
        <v>838</v>
      </c>
      <c r="G58" t="s">
        <v>3438</v>
      </c>
      <c r="H58" s="312" t="s">
        <v>3258</v>
      </c>
      <c r="I58" s="325" t="s">
        <v>1403</v>
      </c>
      <c r="J58" t="s">
        <v>3424</v>
      </c>
      <c r="K58" s="312" t="s">
        <v>3259</v>
      </c>
      <c r="L58" s="325" t="s">
        <v>713</v>
      </c>
      <c r="M58" t="s">
        <v>4336</v>
      </c>
      <c r="N58" s="325" t="s">
        <v>714</v>
      </c>
      <c r="O58" t="s">
        <v>4341</v>
      </c>
      <c r="P58" s="325" t="s">
        <v>715</v>
      </c>
      <c r="Q58" t="s">
        <v>4346</v>
      </c>
      <c r="R58" s="325" t="s">
        <v>716</v>
      </c>
      <c r="S58" s="180" t="s">
        <v>3464</v>
      </c>
      <c r="T58" s="325" t="s">
        <v>841</v>
      </c>
      <c r="U58" s="334" t="s">
        <v>730</v>
      </c>
      <c r="V58" s="325" t="s">
        <v>4113</v>
      </c>
      <c r="W58" s="339" t="s">
        <v>730</v>
      </c>
      <c r="X58" s="330" t="s">
        <v>850</v>
      </c>
      <c r="Y58" s="331" t="s">
        <v>730</v>
      </c>
      <c r="Z58" s="325" t="s">
        <v>719</v>
      </c>
      <c r="AA58" s="334" t="s">
        <v>730</v>
      </c>
      <c r="AB58" s="325" t="s">
        <v>723</v>
      </c>
      <c r="AC58" s="331" t="s">
        <v>730</v>
      </c>
      <c r="AD58" s="325" t="s">
        <v>4114</v>
      </c>
      <c r="AE58" s="331" t="s">
        <v>730</v>
      </c>
      <c r="AF58" s="325" t="s">
        <v>724</v>
      </c>
      <c r="AG58" s="338" t="s">
        <v>730</v>
      </c>
      <c r="AH58" s="325" t="s">
        <v>735</v>
      </c>
      <c r="AI58" s="335" t="s">
        <v>730</v>
      </c>
      <c r="AJ58" s="325" t="s">
        <v>736</v>
      </c>
      <c r="AK58" s="331" t="s">
        <v>730</v>
      </c>
      <c r="AL58" s="325" t="s">
        <v>3973</v>
      </c>
      <c r="AM58" s="331" t="s">
        <v>730</v>
      </c>
      <c r="AN58" s="330" t="s">
        <v>3949</v>
      </c>
      <c r="AO58" s="337" t="s">
        <v>730</v>
      </c>
      <c r="AP58" s="326"/>
      <c r="AQ58" s="326"/>
      <c r="AR58" s="326"/>
      <c r="AS58" s="325" t="s">
        <v>3968</v>
      </c>
      <c r="AT58" s="334" t="s">
        <v>730</v>
      </c>
      <c r="AU58" s="325" t="s">
        <v>1625</v>
      </c>
      <c r="AV58" s="334" t="s">
        <v>730</v>
      </c>
      <c r="AW58" s="334" t="s">
        <v>730</v>
      </c>
    </row>
    <row r="59" spans="1:49" x14ac:dyDescent="0.25">
      <c r="A59" s="267" t="b">
        <f t="shared" si="0"/>
        <v>0</v>
      </c>
      <c r="B59" s="268" t="b">
        <f t="shared" si="1"/>
        <v>0</v>
      </c>
      <c r="C59" s="269" t="b">
        <f t="shared" si="2"/>
        <v>0</v>
      </c>
      <c r="D59" s="270" t="b">
        <f t="shared" si="3"/>
        <v>0</v>
      </c>
      <c r="F59" s="325" t="s">
        <v>838</v>
      </c>
      <c r="G59" t="s">
        <v>3441</v>
      </c>
      <c r="H59" s="312" t="s">
        <v>3257</v>
      </c>
      <c r="I59" s="325" t="s">
        <v>1403</v>
      </c>
      <c r="J59" t="s">
        <v>4090</v>
      </c>
      <c r="K59" s="312" t="s">
        <v>3259</v>
      </c>
      <c r="L59" s="325" t="s">
        <v>713</v>
      </c>
      <c r="M59" t="s">
        <v>4338</v>
      </c>
      <c r="N59" s="325" t="s">
        <v>714</v>
      </c>
      <c r="O59" t="s">
        <v>4343</v>
      </c>
      <c r="P59" s="325" t="s">
        <v>715</v>
      </c>
      <c r="Q59" t="s">
        <v>4349</v>
      </c>
      <c r="R59" s="325" t="s">
        <v>716</v>
      </c>
      <c r="S59" s="180" t="s">
        <v>3466</v>
      </c>
      <c r="T59" s="325" t="s">
        <v>841</v>
      </c>
      <c r="U59" s="334" t="s">
        <v>730</v>
      </c>
      <c r="V59" s="325" t="s">
        <v>4113</v>
      </c>
      <c r="W59" s="339" t="s">
        <v>730</v>
      </c>
      <c r="X59" s="330" t="s">
        <v>850</v>
      </c>
      <c r="Y59" s="331" t="s">
        <v>730</v>
      </c>
      <c r="Z59" s="325" t="s">
        <v>719</v>
      </c>
      <c r="AA59" s="334" t="s">
        <v>730</v>
      </c>
      <c r="AB59" s="325" t="s">
        <v>723</v>
      </c>
      <c r="AC59" s="331" t="s">
        <v>730</v>
      </c>
      <c r="AD59" s="325" t="s">
        <v>4114</v>
      </c>
      <c r="AE59" s="331" t="s">
        <v>730</v>
      </c>
      <c r="AF59" s="325" t="s">
        <v>724</v>
      </c>
      <c r="AG59" s="338" t="s">
        <v>730</v>
      </c>
      <c r="AH59" s="325" t="s">
        <v>735</v>
      </c>
      <c r="AI59" s="335" t="s">
        <v>730</v>
      </c>
      <c r="AJ59" s="325" t="s">
        <v>736</v>
      </c>
      <c r="AK59" s="331" t="s">
        <v>730</v>
      </c>
      <c r="AL59" s="325" t="s">
        <v>3973</v>
      </c>
      <c r="AM59" s="331" t="s">
        <v>730</v>
      </c>
      <c r="AN59" s="330" t="s">
        <v>3949</v>
      </c>
      <c r="AO59" s="337" t="s">
        <v>730</v>
      </c>
      <c r="AP59" s="326"/>
      <c r="AQ59" s="326"/>
      <c r="AR59" s="326"/>
      <c r="AS59" s="325" t="s">
        <v>3968</v>
      </c>
      <c r="AT59" s="334" t="s">
        <v>730</v>
      </c>
      <c r="AU59" s="325" t="s">
        <v>1625</v>
      </c>
      <c r="AV59" s="334" t="s">
        <v>730</v>
      </c>
      <c r="AW59" s="334" t="s">
        <v>730</v>
      </c>
    </row>
    <row r="60" spans="1:49" x14ac:dyDescent="0.25">
      <c r="A60" s="267" t="b">
        <f t="shared" si="0"/>
        <v>0</v>
      </c>
      <c r="B60" s="268" t="b">
        <f t="shared" si="1"/>
        <v>0</v>
      </c>
      <c r="C60" s="269" t="b">
        <f t="shared" si="2"/>
        <v>0</v>
      </c>
      <c r="D60" s="270" t="b">
        <f t="shared" si="3"/>
        <v>0</v>
      </c>
      <c r="F60" s="325" t="s">
        <v>838</v>
      </c>
      <c r="G60" t="s">
        <v>3444</v>
      </c>
      <c r="H60" s="312" t="s">
        <v>3257</v>
      </c>
      <c r="I60" s="325" t="s">
        <v>1403</v>
      </c>
      <c r="J60" t="s">
        <v>3427</v>
      </c>
      <c r="K60" s="312" t="s">
        <v>3259</v>
      </c>
      <c r="L60" s="325" t="s">
        <v>713</v>
      </c>
      <c r="M60" t="s">
        <v>4340</v>
      </c>
      <c r="N60" s="325" t="s">
        <v>714</v>
      </c>
      <c r="O60" t="s">
        <v>4345</v>
      </c>
      <c r="P60" s="325" t="s">
        <v>715</v>
      </c>
      <c r="Q60" t="s">
        <v>4352</v>
      </c>
      <c r="R60" s="325" t="s">
        <v>716</v>
      </c>
      <c r="S60" s="180" t="s">
        <v>3469</v>
      </c>
      <c r="T60" s="325" t="s">
        <v>841</v>
      </c>
      <c r="U60" s="334" t="s">
        <v>730</v>
      </c>
      <c r="V60" s="325" t="s">
        <v>4113</v>
      </c>
      <c r="W60" s="339" t="s">
        <v>730</v>
      </c>
      <c r="X60" s="330" t="s">
        <v>850</v>
      </c>
      <c r="Y60" s="331" t="s">
        <v>730</v>
      </c>
      <c r="Z60" s="325" t="s">
        <v>719</v>
      </c>
      <c r="AA60" s="334" t="s">
        <v>730</v>
      </c>
      <c r="AB60" s="325" t="s">
        <v>723</v>
      </c>
      <c r="AC60" s="331" t="s">
        <v>730</v>
      </c>
      <c r="AD60" s="325" t="s">
        <v>4114</v>
      </c>
      <c r="AE60" s="331" t="s">
        <v>730</v>
      </c>
      <c r="AF60" s="325" t="s">
        <v>724</v>
      </c>
      <c r="AG60" s="338" t="s">
        <v>730</v>
      </c>
      <c r="AH60" s="325" t="s">
        <v>735</v>
      </c>
      <c r="AI60" s="335" t="s">
        <v>730</v>
      </c>
      <c r="AJ60" s="325" t="s">
        <v>736</v>
      </c>
      <c r="AK60" s="331" t="s">
        <v>730</v>
      </c>
      <c r="AL60" s="325" t="s">
        <v>3973</v>
      </c>
      <c r="AM60" s="331" t="s">
        <v>730</v>
      </c>
      <c r="AN60" s="330" t="s">
        <v>3949</v>
      </c>
      <c r="AO60" s="337" t="s">
        <v>730</v>
      </c>
      <c r="AP60" s="326"/>
      <c r="AQ60" s="326"/>
      <c r="AR60" s="326"/>
      <c r="AS60" s="325" t="s">
        <v>3968</v>
      </c>
      <c r="AT60" s="334" t="s">
        <v>730</v>
      </c>
      <c r="AU60" s="325" t="s">
        <v>1625</v>
      </c>
      <c r="AV60" s="334" t="s">
        <v>730</v>
      </c>
      <c r="AW60" s="334" t="s">
        <v>730</v>
      </c>
    </row>
    <row r="61" spans="1:49" x14ac:dyDescent="0.25">
      <c r="A61" s="267" t="b">
        <f t="shared" si="0"/>
        <v>0</v>
      </c>
      <c r="B61" s="268" t="b">
        <f t="shared" si="1"/>
        <v>0</v>
      </c>
      <c r="C61" s="269" t="b">
        <f t="shared" si="2"/>
        <v>0</v>
      </c>
      <c r="D61" s="270" t="b">
        <f t="shared" si="3"/>
        <v>0</v>
      </c>
      <c r="F61" s="325" t="s">
        <v>838</v>
      </c>
      <c r="G61" t="s">
        <v>3447</v>
      </c>
      <c r="H61" s="312" t="s">
        <v>3257</v>
      </c>
      <c r="I61" s="325" t="s">
        <v>1403</v>
      </c>
      <c r="J61" t="s">
        <v>4091</v>
      </c>
      <c r="K61" s="312" t="s">
        <v>3259</v>
      </c>
      <c r="L61" s="325" t="s">
        <v>713</v>
      </c>
      <c r="M61" t="s">
        <v>4342</v>
      </c>
      <c r="N61" s="325" t="s">
        <v>714</v>
      </c>
      <c r="O61" t="s">
        <v>4348</v>
      </c>
      <c r="P61" s="325" t="s">
        <v>715</v>
      </c>
      <c r="Q61" t="s">
        <v>4355</v>
      </c>
      <c r="R61" s="325" t="s">
        <v>716</v>
      </c>
      <c r="S61" s="180" t="s">
        <v>3472</v>
      </c>
      <c r="T61" s="325" t="s">
        <v>841</v>
      </c>
      <c r="U61" s="334" t="s">
        <v>730</v>
      </c>
      <c r="V61" s="325" t="s">
        <v>4113</v>
      </c>
      <c r="W61" s="339" t="s">
        <v>730</v>
      </c>
      <c r="X61" s="330" t="s">
        <v>850</v>
      </c>
      <c r="Y61" s="331" t="s">
        <v>730</v>
      </c>
      <c r="Z61" s="325" t="s">
        <v>719</v>
      </c>
      <c r="AA61" s="334" t="s">
        <v>730</v>
      </c>
      <c r="AB61" s="325" t="s">
        <v>723</v>
      </c>
      <c r="AC61" s="331" t="s">
        <v>730</v>
      </c>
      <c r="AD61" s="325" t="s">
        <v>4114</v>
      </c>
      <c r="AE61" s="331" t="s">
        <v>730</v>
      </c>
      <c r="AF61" s="325" t="s">
        <v>724</v>
      </c>
      <c r="AG61" s="338" t="s">
        <v>730</v>
      </c>
      <c r="AH61" s="325" t="s">
        <v>735</v>
      </c>
      <c r="AI61" s="335" t="s">
        <v>730</v>
      </c>
      <c r="AJ61" s="325" t="s">
        <v>736</v>
      </c>
      <c r="AK61" s="331" t="s">
        <v>730</v>
      </c>
      <c r="AL61" s="325" t="s">
        <v>3973</v>
      </c>
      <c r="AM61" s="331" t="s">
        <v>730</v>
      </c>
      <c r="AN61" s="330" t="s">
        <v>3949</v>
      </c>
      <c r="AO61" s="337" t="s">
        <v>730</v>
      </c>
      <c r="AP61" s="326"/>
      <c r="AQ61" s="326"/>
      <c r="AR61" s="326"/>
      <c r="AS61" s="325" t="s">
        <v>3968</v>
      </c>
      <c r="AT61" s="334" t="s">
        <v>730</v>
      </c>
      <c r="AU61" s="325" t="s">
        <v>1625</v>
      </c>
      <c r="AV61" s="334" t="s">
        <v>730</v>
      </c>
      <c r="AW61" s="334" t="s">
        <v>730</v>
      </c>
    </row>
    <row r="62" spans="1:49" x14ac:dyDescent="0.25">
      <c r="A62" s="267" t="b">
        <f t="shared" si="0"/>
        <v>0</v>
      </c>
      <c r="B62" s="268" t="b">
        <f t="shared" si="1"/>
        <v>0</v>
      </c>
      <c r="C62" s="269" t="b">
        <f t="shared" si="2"/>
        <v>0</v>
      </c>
      <c r="D62" s="270" t="b">
        <f t="shared" si="3"/>
        <v>0</v>
      </c>
      <c r="F62" s="325" t="s">
        <v>838</v>
      </c>
      <c r="G62" t="s">
        <v>3450</v>
      </c>
      <c r="H62" s="312" t="s">
        <v>3257</v>
      </c>
      <c r="I62" s="325" t="s">
        <v>1403</v>
      </c>
      <c r="J62" t="s">
        <v>3430</v>
      </c>
      <c r="K62" s="312" t="s">
        <v>3259</v>
      </c>
      <c r="L62" s="325" t="s">
        <v>713</v>
      </c>
      <c r="M62" t="s">
        <v>4344</v>
      </c>
      <c r="N62" s="325" t="s">
        <v>714</v>
      </c>
      <c r="O62" t="s">
        <v>4351</v>
      </c>
      <c r="P62" s="325" t="s">
        <v>715</v>
      </c>
      <c r="Q62" t="s">
        <v>4358</v>
      </c>
      <c r="R62" s="325" t="s">
        <v>716</v>
      </c>
      <c r="S62" s="180" t="s">
        <v>3475</v>
      </c>
      <c r="T62" s="325" t="s">
        <v>841</v>
      </c>
      <c r="U62" s="334" t="s">
        <v>730</v>
      </c>
      <c r="V62" s="325" t="s">
        <v>4113</v>
      </c>
      <c r="W62" s="339" t="s">
        <v>730</v>
      </c>
      <c r="X62" s="330" t="s">
        <v>850</v>
      </c>
      <c r="Y62" s="331" t="s">
        <v>730</v>
      </c>
      <c r="Z62" s="325" t="s">
        <v>719</v>
      </c>
      <c r="AA62" s="334" t="s">
        <v>730</v>
      </c>
      <c r="AB62" s="325" t="s">
        <v>723</v>
      </c>
      <c r="AC62" s="331" t="s">
        <v>730</v>
      </c>
      <c r="AD62" s="325" t="s">
        <v>4114</v>
      </c>
      <c r="AE62" s="331" t="s">
        <v>730</v>
      </c>
      <c r="AF62" s="325" t="s">
        <v>724</v>
      </c>
      <c r="AG62" s="338" t="s">
        <v>730</v>
      </c>
      <c r="AH62" s="325" t="s">
        <v>735</v>
      </c>
      <c r="AI62" s="335" t="s">
        <v>730</v>
      </c>
      <c r="AJ62" s="325" t="s">
        <v>736</v>
      </c>
      <c r="AK62" s="331" t="s">
        <v>730</v>
      </c>
      <c r="AL62" s="325" t="s">
        <v>3973</v>
      </c>
      <c r="AM62" s="331" t="s">
        <v>730</v>
      </c>
      <c r="AN62" s="330" t="s">
        <v>3949</v>
      </c>
      <c r="AO62" s="337" t="s">
        <v>730</v>
      </c>
      <c r="AP62" s="326"/>
      <c r="AQ62" s="326"/>
      <c r="AR62" s="326"/>
      <c r="AS62" s="325" t="s">
        <v>3968</v>
      </c>
      <c r="AT62" s="334" t="s">
        <v>730</v>
      </c>
      <c r="AU62" s="325" t="s">
        <v>1625</v>
      </c>
      <c r="AV62" s="334" t="s">
        <v>730</v>
      </c>
      <c r="AW62" s="334" t="s">
        <v>730</v>
      </c>
    </row>
    <row r="63" spans="1:49" x14ac:dyDescent="0.25">
      <c r="A63" s="267" t="b">
        <f t="shared" si="0"/>
        <v>0</v>
      </c>
      <c r="B63" s="268" t="b">
        <f t="shared" si="1"/>
        <v>0</v>
      </c>
      <c r="C63" s="269" t="b">
        <f t="shared" si="2"/>
        <v>0</v>
      </c>
      <c r="D63" s="270" t="b">
        <f t="shared" si="3"/>
        <v>0</v>
      </c>
      <c r="F63" s="325" t="s">
        <v>838</v>
      </c>
      <c r="G63" t="s">
        <v>3453</v>
      </c>
      <c r="H63" s="312" t="s">
        <v>3258</v>
      </c>
      <c r="I63" s="325" t="s">
        <v>1403</v>
      </c>
      <c r="J63" t="s">
        <v>4092</v>
      </c>
      <c r="K63" s="312" t="s">
        <v>3259</v>
      </c>
      <c r="L63" s="325" t="s">
        <v>713</v>
      </c>
      <c r="M63" t="s">
        <v>4347</v>
      </c>
      <c r="N63" s="325" t="s">
        <v>714</v>
      </c>
      <c r="O63" t="s">
        <v>4354</v>
      </c>
      <c r="P63" s="325" t="s">
        <v>715</v>
      </c>
      <c r="Q63" t="s">
        <v>4592</v>
      </c>
      <c r="R63" s="325" t="s">
        <v>716</v>
      </c>
      <c r="S63" s="180" t="s">
        <v>3478</v>
      </c>
      <c r="T63" s="325" t="s">
        <v>841</v>
      </c>
      <c r="U63" s="334" t="s">
        <v>730</v>
      </c>
      <c r="V63" s="325" t="s">
        <v>4113</v>
      </c>
      <c r="W63" s="339" t="s">
        <v>730</v>
      </c>
      <c r="X63" s="330" t="s">
        <v>850</v>
      </c>
      <c r="Y63" s="331" t="s">
        <v>730</v>
      </c>
      <c r="Z63" s="325" t="s">
        <v>719</v>
      </c>
      <c r="AA63" s="334" t="s">
        <v>730</v>
      </c>
      <c r="AB63" s="325" t="s">
        <v>723</v>
      </c>
      <c r="AC63" s="331" t="s">
        <v>730</v>
      </c>
      <c r="AD63" s="325" t="s">
        <v>4114</v>
      </c>
      <c r="AE63" s="331" t="s">
        <v>730</v>
      </c>
      <c r="AF63" s="325" t="s">
        <v>724</v>
      </c>
      <c r="AG63" s="338" t="s">
        <v>730</v>
      </c>
      <c r="AH63" s="325" t="s">
        <v>735</v>
      </c>
      <c r="AI63" s="335" t="s">
        <v>730</v>
      </c>
      <c r="AJ63" s="325" t="s">
        <v>736</v>
      </c>
      <c r="AK63" s="331" t="s">
        <v>730</v>
      </c>
      <c r="AL63" s="325" t="s">
        <v>3973</v>
      </c>
      <c r="AM63" s="331" t="s">
        <v>730</v>
      </c>
      <c r="AN63" s="330" t="s">
        <v>3949</v>
      </c>
      <c r="AO63" s="337" t="s">
        <v>730</v>
      </c>
      <c r="AP63" s="326"/>
      <c r="AQ63" s="326"/>
      <c r="AR63" s="326"/>
      <c r="AS63" s="325" t="s">
        <v>3968</v>
      </c>
      <c r="AT63" s="334" t="s">
        <v>730</v>
      </c>
      <c r="AU63" s="325" t="s">
        <v>1625</v>
      </c>
      <c r="AV63" s="334" t="s">
        <v>730</v>
      </c>
      <c r="AW63" s="334" t="s">
        <v>730</v>
      </c>
    </row>
    <row r="64" spans="1:49" x14ac:dyDescent="0.25">
      <c r="A64" s="267" t="b">
        <f t="shared" si="0"/>
        <v>0</v>
      </c>
      <c r="B64" s="268" t="b">
        <f t="shared" si="1"/>
        <v>0</v>
      </c>
      <c r="C64" s="269" t="b">
        <f t="shared" si="2"/>
        <v>0</v>
      </c>
      <c r="D64" s="270" t="b">
        <f t="shared" si="3"/>
        <v>0</v>
      </c>
      <c r="F64" s="325" t="s">
        <v>838</v>
      </c>
      <c r="G64" t="s">
        <v>3456</v>
      </c>
      <c r="H64" s="312" t="s">
        <v>3258</v>
      </c>
      <c r="I64" s="325" t="s">
        <v>1403</v>
      </c>
      <c r="J64" t="s">
        <v>3433</v>
      </c>
      <c r="K64" s="312" t="s">
        <v>3259</v>
      </c>
      <c r="L64" s="325" t="s">
        <v>713</v>
      </c>
      <c r="M64" t="s">
        <v>4350</v>
      </c>
      <c r="N64" s="325" t="s">
        <v>714</v>
      </c>
      <c r="O64" t="s">
        <v>4357</v>
      </c>
      <c r="P64" s="325" t="s">
        <v>715</v>
      </c>
      <c r="Q64" t="s">
        <v>4593</v>
      </c>
      <c r="R64" s="325" t="s">
        <v>716</v>
      </c>
      <c r="S64" s="180" t="s">
        <v>3481</v>
      </c>
      <c r="T64" s="325" t="s">
        <v>841</v>
      </c>
      <c r="U64" s="334" t="s">
        <v>730</v>
      </c>
      <c r="V64" s="325" t="s">
        <v>4113</v>
      </c>
      <c r="W64" s="339" t="s">
        <v>730</v>
      </c>
      <c r="X64" s="330" t="s">
        <v>850</v>
      </c>
      <c r="Y64" s="331" t="s">
        <v>730</v>
      </c>
      <c r="Z64" s="325" t="s">
        <v>719</v>
      </c>
      <c r="AA64" s="334" t="s">
        <v>730</v>
      </c>
      <c r="AB64" s="325" t="s">
        <v>723</v>
      </c>
      <c r="AC64" s="331" t="s">
        <v>730</v>
      </c>
      <c r="AD64" s="325" t="s">
        <v>4114</v>
      </c>
      <c r="AE64" s="331" t="s">
        <v>730</v>
      </c>
      <c r="AF64" s="325" t="s">
        <v>724</v>
      </c>
      <c r="AG64" s="338" t="s">
        <v>730</v>
      </c>
      <c r="AH64" s="325" t="s">
        <v>735</v>
      </c>
      <c r="AI64" s="335" t="s">
        <v>730</v>
      </c>
      <c r="AJ64" s="325" t="s">
        <v>736</v>
      </c>
      <c r="AK64" s="331" t="s">
        <v>730</v>
      </c>
      <c r="AL64" s="325" t="s">
        <v>3973</v>
      </c>
      <c r="AM64" s="331" t="s">
        <v>730</v>
      </c>
      <c r="AN64" s="330" t="s">
        <v>3949</v>
      </c>
      <c r="AO64" s="337" t="s">
        <v>730</v>
      </c>
      <c r="AP64" s="326"/>
      <c r="AQ64" s="326"/>
      <c r="AR64" s="326"/>
      <c r="AS64" s="325" t="s">
        <v>3968</v>
      </c>
      <c r="AT64" s="334" t="s">
        <v>730</v>
      </c>
      <c r="AU64" s="325" t="s">
        <v>1625</v>
      </c>
      <c r="AV64" s="334" t="s">
        <v>730</v>
      </c>
      <c r="AW64" s="334" t="s">
        <v>730</v>
      </c>
    </row>
    <row r="65" spans="1:49" x14ac:dyDescent="0.25">
      <c r="A65" s="267" t="b">
        <f t="shared" si="0"/>
        <v>0</v>
      </c>
      <c r="B65" s="268" t="b">
        <f t="shared" si="1"/>
        <v>0</v>
      </c>
      <c r="C65" s="269" t="b">
        <f t="shared" si="2"/>
        <v>0</v>
      </c>
      <c r="D65" s="270" t="b">
        <f t="shared" si="3"/>
        <v>0</v>
      </c>
      <c r="F65" s="325" t="s">
        <v>838</v>
      </c>
      <c r="G65" t="s">
        <v>3459</v>
      </c>
      <c r="H65" s="312" t="s">
        <v>3258</v>
      </c>
      <c r="I65" s="325" t="s">
        <v>1403</v>
      </c>
      <c r="J65" t="s">
        <v>3436</v>
      </c>
      <c r="K65" s="312" t="s">
        <v>3259</v>
      </c>
      <c r="L65" s="325" t="s">
        <v>713</v>
      </c>
      <c r="M65" t="s">
        <v>4353</v>
      </c>
      <c r="N65" s="325" t="s">
        <v>714</v>
      </c>
      <c r="O65" t="s">
        <v>4360</v>
      </c>
      <c r="P65" s="325" t="s">
        <v>715</v>
      </c>
      <c r="Q65" t="s">
        <v>4594</v>
      </c>
      <c r="R65" s="325" t="s">
        <v>716</v>
      </c>
      <c r="S65" s="180" t="s">
        <v>3484</v>
      </c>
      <c r="T65" s="325" t="s">
        <v>841</v>
      </c>
      <c r="U65" s="334" t="s">
        <v>730</v>
      </c>
      <c r="V65" s="325" t="s">
        <v>4113</v>
      </c>
      <c r="W65" s="339" t="s">
        <v>730</v>
      </c>
      <c r="X65" s="330" t="s">
        <v>850</v>
      </c>
      <c r="Y65" s="331" t="s">
        <v>730</v>
      </c>
      <c r="Z65" s="325" t="s">
        <v>719</v>
      </c>
      <c r="AA65" s="334" t="s">
        <v>730</v>
      </c>
      <c r="AB65" s="325" t="s">
        <v>723</v>
      </c>
      <c r="AC65" s="331" t="s">
        <v>730</v>
      </c>
      <c r="AD65" s="325" t="s">
        <v>4114</v>
      </c>
      <c r="AE65" s="331" t="s">
        <v>730</v>
      </c>
      <c r="AF65" s="325" t="s">
        <v>724</v>
      </c>
      <c r="AG65" s="338" t="s">
        <v>730</v>
      </c>
      <c r="AH65" s="325" t="s">
        <v>735</v>
      </c>
      <c r="AI65" s="335" t="s">
        <v>730</v>
      </c>
      <c r="AJ65" s="325" t="s">
        <v>736</v>
      </c>
      <c r="AK65" s="331" t="s">
        <v>730</v>
      </c>
      <c r="AL65" s="325" t="s">
        <v>3973</v>
      </c>
      <c r="AM65" s="331" t="s">
        <v>730</v>
      </c>
      <c r="AN65" s="330" t="s">
        <v>3949</v>
      </c>
      <c r="AO65" s="337" t="s">
        <v>730</v>
      </c>
      <c r="AP65" s="326"/>
      <c r="AQ65" s="326"/>
      <c r="AR65" s="326"/>
      <c r="AS65" s="325" t="s">
        <v>3968</v>
      </c>
      <c r="AT65" s="334" t="s">
        <v>730</v>
      </c>
      <c r="AU65" s="325" t="s">
        <v>1625</v>
      </c>
      <c r="AV65" s="334" t="s">
        <v>730</v>
      </c>
      <c r="AW65" s="334" t="s">
        <v>730</v>
      </c>
    </row>
    <row r="66" spans="1:49" x14ac:dyDescent="0.25">
      <c r="A66" s="267" t="b">
        <f t="shared" si="0"/>
        <v>0</v>
      </c>
      <c r="B66" s="268" t="b">
        <f t="shared" si="1"/>
        <v>0</v>
      </c>
      <c r="C66" s="269" t="b">
        <f t="shared" si="2"/>
        <v>0</v>
      </c>
      <c r="D66" s="270" t="b">
        <f t="shared" si="3"/>
        <v>0</v>
      </c>
      <c r="F66" s="325" t="s">
        <v>838</v>
      </c>
      <c r="G66" t="s">
        <v>3462</v>
      </c>
      <c r="H66" s="312" t="s">
        <v>3257</v>
      </c>
      <c r="I66" s="325" t="s">
        <v>1403</v>
      </c>
      <c r="J66" t="s">
        <v>4093</v>
      </c>
      <c r="K66" s="312" t="s">
        <v>3259</v>
      </c>
      <c r="L66" s="325" t="s">
        <v>713</v>
      </c>
      <c r="M66" t="s">
        <v>4356</v>
      </c>
      <c r="N66" s="325" t="s">
        <v>714</v>
      </c>
      <c r="O66" t="s">
        <v>4362</v>
      </c>
      <c r="P66" s="325" t="s">
        <v>715</v>
      </c>
      <c r="Q66" t="s">
        <v>4595</v>
      </c>
      <c r="R66" s="325" t="s">
        <v>716</v>
      </c>
      <c r="S66" s="180" t="s">
        <v>3487</v>
      </c>
      <c r="T66" s="325" t="s">
        <v>841</v>
      </c>
      <c r="U66" s="334" t="s">
        <v>730</v>
      </c>
      <c r="V66" s="325" t="s">
        <v>4113</v>
      </c>
      <c r="W66" s="339" t="s">
        <v>730</v>
      </c>
      <c r="X66" s="330" t="s">
        <v>850</v>
      </c>
      <c r="Y66" s="331" t="s">
        <v>730</v>
      </c>
      <c r="Z66" s="325" t="s">
        <v>719</v>
      </c>
      <c r="AA66" s="334" t="s">
        <v>730</v>
      </c>
      <c r="AB66" s="325" t="s">
        <v>723</v>
      </c>
      <c r="AC66" s="331" t="s">
        <v>730</v>
      </c>
      <c r="AD66" s="325" t="s">
        <v>4114</v>
      </c>
      <c r="AE66" s="331" t="s">
        <v>730</v>
      </c>
      <c r="AF66" s="325" t="s">
        <v>724</v>
      </c>
      <c r="AG66" s="338" t="s">
        <v>730</v>
      </c>
      <c r="AH66" s="325" t="s">
        <v>735</v>
      </c>
      <c r="AI66" s="335" t="s">
        <v>730</v>
      </c>
      <c r="AJ66" s="325" t="s">
        <v>736</v>
      </c>
      <c r="AK66" s="331" t="s">
        <v>730</v>
      </c>
      <c r="AL66" s="325" t="s">
        <v>3973</v>
      </c>
      <c r="AM66" s="331" t="s">
        <v>730</v>
      </c>
      <c r="AN66" s="330" t="s">
        <v>3949</v>
      </c>
      <c r="AO66" s="337" t="s">
        <v>730</v>
      </c>
      <c r="AP66" s="326"/>
      <c r="AQ66" s="326"/>
      <c r="AR66" s="326"/>
      <c r="AS66" s="325" t="s">
        <v>3968</v>
      </c>
      <c r="AT66" s="334" t="s">
        <v>730</v>
      </c>
      <c r="AU66" s="325" t="s">
        <v>1625</v>
      </c>
      <c r="AV66" s="334" t="s">
        <v>730</v>
      </c>
      <c r="AW66" s="334" t="s">
        <v>730</v>
      </c>
    </row>
    <row r="67" spans="1:49" x14ac:dyDescent="0.25">
      <c r="A67" s="267" t="b">
        <f t="shared" si="0"/>
        <v>0</v>
      </c>
      <c r="B67" s="268" t="b">
        <f t="shared" si="1"/>
        <v>0</v>
      </c>
      <c r="C67" s="269" t="b">
        <f t="shared" si="2"/>
        <v>0</v>
      </c>
      <c r="D67" s="270" t="b">
        <f t="shared" si="3"/>
        <v>0</v>
      </c>
      <c r="F67" s="325" t="s">
        <v>838</v>
      </c>
      <c r="G67" t="s">
        <v>3465</v>
      </c>
      <c r="H67" s="312" t="s">
        <v>3257</v>
      </c>
      <c r="I67" s="325" t="s">
        <v>1403</v>
      </c>
      <c r="J67" t="s">
        <v>3439</v>
      </c>
      <c r="K67" s="312" t="s">
        <v>3259</v>
      </c>
      <c r="L67" s="325" t="s">
        <v>713</v>
      </c>
      <c r="M67" t="s">
        <v>4359</v>
      </c>
      <c r="N67" s="325" t="s">
        <v>714</v>
      </c>
      <c r="O67" t="s">
        <v>4365</v>
      </c>
      <c r="P67" s="325" t="s">
        <v>715</v>
      </c>
      <c r="Q67" t="s">
        <v>4596</v>
      </c>
      <c r="R67" s="325" t="s">
        <v>716</v>
      </c>
      <c r="S67" s="180" t="s">
        <v>3490</v>
      </c>
      <c r="T67" s="325" t="s">
        <v>841</v>
      </c>
      <c r="U67" s="334" t="s">
        <v>730</v>
      </c>
      <c r="V67" s="325" t="s">
        <v>4113</v>
      </c>
      <c r="W67" s="339" t="s">
        <v>730</v>
      </c>
      <c r="X67" s="330" t="s">
        <v>850</v>
      </c>
      <c r="Y67" s="331" t="s">
        <v>730</v>
      </c>
      <c r="Z67" s="325" t="s">
        <v>719</v>
      </c>
      <c r="AA67" s="334" t="s">
        <v>730</v>
      </c>
      <c r="AB67" s="325" t="s">
        <v>723</v>
      </c>
      <c r="AC67" s="331" t="s">
        <v>730</v>
      </c>
      <c r="AD67" s="325" t="s">
        <v>4114</v>
      </c>
      <c r="AE67" s="331" t="s">
        <v>730</v>
      </c>
      <c r="AF67" s="325" t="s">
        <v>724</v>
      </c>
      <c r="AG67" s="338" t="s">
        <v>730</v>
      </c>
      <c r="AH67" s="325" t="s">
        <v>735</v>
      </c>
      <c r="AI67" s="335" t="s">
        <v>730</v>
      </c>
      <c r="AJ67" s="325" t="s">
        <v>736</v>
      </c>
      <c r="AK67" s="331" t="s">
        <v>730</v>
      </c>
      <c r="AL67" s="325" t="s">
        <v>3973</v>
      </c>
      <c r="AM67" s="331" t="s">
        <v>730</v>
      </c>
      <c r="AN67" s="330" t="s">
        <v>3949</v>
      </c>
      <c r="AO67" s="337" t="s">
        <v>730</v>
      </c>
      <c r="AP67" s="326"/>
      <c r="AQ67" s="326"/>
      <c r="AR67" s="326"/>
      <c r="AS67" s="325" t="s">
        <v>3968</v>
      </c>
      <c r="AT67" s="334" t="s">
        <v>730</v>
      </c>
      <c r="AU67" s="325" t="s">
        <v>1625</v>
      </c>
      <c r="AV67" s="334" t="s">
        <v>730</v>
      </c>
      <c r="AW67" s="334" t="s">
        <v>730</v>
      </c>
    </row>
    <row r="68" spans="1:49" x14ac:dyDescent="0.25">
      <c r="A68" s="267" t="b">
        <f t="shared" si="0"/>
        <v>0</v>
      </c>
      <c r="B68" s="268" t="b">
        <f t="shared" si="1"/>
        <v>0</v>
      </c>
      <c r="C68" s="269" t="b">
        <f t="shared" si="2"/>
        <v>0</v>
      </c>
      <c r="D68" s="270" t="b">
        <f t="shared" si="3"/>
        <v>0</v>
      </c>
      <c r="F68" s="325" t="s">
        <v>838</v>
      </c>
      <c r="G68" t="s">
        <v>3467</v>
      </c>
      <c r="H68" s="312" t="s">
        <v>3257</v>
      </c>
      <c r="I68" s="325" t="s">
        <v>1403</v>
      </c>
      <c r="J68" t="s">
        <v>3442</v>
      </c>
      <c r="K68" s="312" t="s">
        <v>3256</v>
      </c>
      <c r="L68" s="325" t="s">
        <v>713</v>
      </c>
      <c r="M68" t="s">
        <v>4361</v>
      </c>
      <c r="N68" s="325" t="s">
        <v>714</v>
      </c>
      <c r="O68" t="s">
        <v>4367</v>
      </c>
      <c r="P68" s="325" t="s">
        <v>715</v>
      </c>
      <c r="Q68" t="s">
        <v>4597</v>
      </c>
      <c r="R68" s="325" t="s">
        <v>716</v>
      </c>
      <c r="S68" s="180" t="s">
        <v>3493</v>
      </c>
      <c r="T68" s="325" t="s">
        <v>841</v>
      </c>
      <c r="U68" s="334" t="s">
        <v>730</v>
      </c>
      <c r="V68" s="325" t="s">
        <v>4113</v>
      </c>
      <c r="W68" s="339" t="s">
        <v>730</v>
      </c>
      <c r="X68" s="330" t="s">
        <v>850</v>
      </c>
      <c r="Y68" s="331" t="s">
        <v>730</v>
      </c>
      <c r="Z68" s="325" t="s">
        <v>719</v>
      </c>
      <c r="AA68" s="334" t="s">
        <v>730</v>
      </c>
      <c r="AB68" s="325" t="s">
        <v>723</v>
      </c>
      <c r="AC68" s="331" t="s">
        <v>730</v>
      </c>
      <c r="AD68" s="325" t="s">
        <v>4114</v>
      </c>
      <c r="AE68" s="331" t="s">
        <v>730</v>
      </c>
      <c r="AF68" s="325" t="s">
        <v>724</v>
      </c>
      <c r="AG68" s="338" t="s">
        <v>730</v>
      </c>
      <c r="AH68" s="325" t="s">
        <v>735</v>
      </c>
      <c r="AI68" s="335" t="s">
        <v>730</v>
      </c>
      <c r="AJ68" s="325" t="s">
        <v>736</v>
      </c>
      <c r="AK68" s="331" t="s">
        <v>730</v>
      </c>
      <c r="AL68" s="325" t="s">
        <v>3973</v>
      </c>
      <c r="AM68" s="331" t="s">
        <v>730</v>
      </c>
      <c r="AN68" s="330" t="s">
        <v>3949</v>
      </c>
      <c r="AO68" s="337" t="s">
        <v>730</v>
      </c>
      <c r="AP68" s="326"/>
      <c r="AQ68" s="326"/>
      <c r="AR68" s="326"/>
      <c r="AS68" s="325" t="s">
        <v>3968</v>
      </c>
      <c r="AT68" s="334" t="s">
        <v>730</v>
      </c>
      <c r="AU68" s="325" t="s">
        <v>1625</v>
      </c>
      <c r="AV68" s="334" t="s">
        <v>730</v>
      </c>
      <c r="AW68" s="334" t="s">
        <v>730</v>
      </c>
    </row>
    <row r="69" spans="1:49" x14ac:dyDescent="0.25">
      <c r="A69" s="267" t="b">
        <f t="shared" si="0"/>
        <v>0</v>
      </c>
      <c r="B69" s="268" t="b">
        <f t="shared" si="1"/>
        <v>0</v>
      </c>
      <c r="C69" s="269" t="b">
        <f t="shared" si="2"/>
        <v>0</v>
      </c>
      <c r="D69" s="270" t="b">
        <f t="shared" si="3"/>
        <v>0</v>
      </c>
      <c r="F69" s="325" t="s">
        <v>838</v>
      </c>
      <c r="G69" t="s">
        <v>3470</v>
      </c>
      <c r="H69" s="312" t="s">
        <v>3257</v>
      </c>
      <c r="I69" s="325" t="s">
        <v>1403</v>
      </c>
      <c r="J69" t="s">
        <v>4363</v>
      </c>
      <c r="K69" s="312" t="s">
        <v>3256</v>
      </c>
      <c r="L69" s="325" t="s">
        <v>713</v>
      </c>
      <c r="M69" t="s">
        <v>4364</v>
      </c>
      <c r="N69" s="325" t="s">
        <v>714</v>
      </c>
      <c r="O69" t="s">
        <v>4369</v>
      </c>
      <c r="P69" s="325" t="s">
        <v>715</v>
      </c>
      <c r="Q69" t="s">
        <v>4380</v>
      </c>
      <c r="R69" s="325" t="s">
        <v>716</v>
      </c>
      <c r="S69" s="180" t="s">
        <v>3496</v>
      </c>
      <c r="T69" s="325" t="s">
        <v>841</v>
      </c>
      <c r="U69" s="334" t="s">
        <v>730</v>
      </c>
      <c r="V69" s="325" t="s">
        <v>4113</v>
      </c>
      <c r="W69" s="339" t="s">
        <v>730</v>
      </c>
      <c r="X69" s="330" t="s">
        <v>850</v>
      </c>
      <c r="Y69" s="331" t="s">
        <v>730</v>
      </c>
      <c r="Z69" s="325" t="s">
        <v>719</v>
      </c>
      <c r="AA69" s="334" t="s">
        <v>730</v>
      </c>
      <c r="AB69" s="325" t="s">
        <v>723</v>
      </c>
      <c r="AC69" s="331" t="s">
        <v>730</v>
      </c>
      <c r="AD69" s="325" t="s">
        <v>4114</v>
      </c>
      <c r="AE69" s="331" t="s">
        <v>730</v>
      </c>
      <c r="AF69" s="325" t="s">
        <v>724</v>
      </c>
      <c r="AG69" s="338" t="s">
        <v>730</v>
      </c>
      <c r="AH69" s="325" t="s">
        <v>735</v>
      </c>
      <c r="AI69" s="335" t="s">
        <v>730</v>
      </c>
      <c r="AJ69" s="325" t="s">
        <v>736</v>
      </c>
      <c r="AK69" s="331" t="s">
        <v>730</v>
      </c>
      <c r="AL69" s="325" t="s">
        <v>3973</v>
      </c>
      <c r="AM69" s="331" t="s">
        <v>730</v>
      </c>
      <c r="AN69" s="330" t="s">
        <v>3949</v>
      </c>
      <c r="AO69" s="337" t="s">
        <v>730</v>
      </c>
      <c r="AP69" s="326"/>
      <c r="AQ69" s="326"/>
      <c r="AR69" s="326"/>
      <c r="AS69" s="325" t="s">
        <v>3968</v>
      </c>
      <c r="AT69" s="334" t="s">
        <v>730</v>
      </c>
      <c r="AU69" s="325" t="s">
        <v>1625</v>
      </c>
      <c r="AV69" s="334" t="s">
        <v>730</v>
      </c>
      <c r="AW69" s="334" t="s">
        <v>730</v>
      </c>
    </row>
    <row r="70" spans="1:49" x14ac:dyDescent="0.25">
      <c r="A70" s="267" t="b">
        <f t="shared" si="0"/>
        <v>0</v>
      </c>
      <c r="B70" s="268" t="b">
        <f t="shared" si="1"/>
        <v>0</v>
      </c>
      <c r="C70" s="269" t="b">
        <f t="shared" si="2"/>
        <v>0</v>
      </c>
      <c r="D70" s="270" t="b">
        <f t="shared" si="3"/>
        <v>0</v>
      </c>
      <c r="F70" s="325" t="s">
        <v>838</v>
      </c>
      <c r="G70" t="s">
        <v>3473</v>
      </c>
      <c r="H70" s="312" t="s">
        <v>3257</v>
      </c>
      <c r="I70" s="325" t="s">
        <v>1403</v>
      </c>
      <c r="J70" t="s">
        <v>3445</v>
      </c>
      <c r="K70" s="312" t="s">
        <v>3256</v>
      </c>
      <c r="L70" s="325" t="s">
        <v>713</v>
      </c>
      <c r="M70" t="s">
        <v>4366</v>
      </c>
      <c r="N70" s="325" t="s">
        <v>714</v>
      </c>
      <c r="O70" t="s">
        <v>4371</v>
      </c>
      <c r="P70" s="325" t="s">
        <v>715</v>
      </c>
      <c r="Q70" t="s">
        <v>4383</v>
      </c>
      <c r="R70" s="325" t="s">
        <v>716</v>
      </c>
      <c r="S70" s="180" t="s">
        <v>3499</v>
      </c>
      <c r="T70" s="325" t="s">
        <v>841</v>
      </c>
      <c r="U70" s="334" t="s">
        <v>730</v>
      </c>
      <c r="V70" s="325" t="s">
        <v>4113</v>
      </c>
      <c r="W70" s="339" t="s">
        <v>730</v>
      </c>
      <c r="X70" s="330" t="s">
        <v>850</v>
      </c>
      <c r="Y70" s="331" t="s">
        <v>730</v>
      </c>
      <c r="Z70" s="325" t="s">
        <v>719</v>
      </c>
      <c r="AA70" s="334" t="s">
        <v>730</v>
      </c>
      <c r="AB70" s="325" t="s">
        <v>723</v>
      </c>
      <c r="AC70" s="331" t="s">
        <v>730</v>
      </c>
      <c r="AD70" s="325" t="s">
        <v>4114</v>
      </c>
      <c r="AE70" s="331" t="s">
        <v>730</v>
      </c>
      <c r="AF70" s="325" t="s">
        <v>724</v>
      </c>
      <c r="AG70" s="338" t="s">
        <v>730</v>
      </c>
      <c r="AH70" s="325" t="s">
        <v>735</v>
      </c>
      <c r="AI70" s="335" t="s">
        <v>730</v>
      </c>
      <c r="AJ70" s="325" t="s">
        <v>736</v>
      </c>
      <c r="AK70" s="331" t="s">
        <v>730</v>
      </c>
      <c r="AL70" s="325" t="s">
        <v>3973</v>
      </c>
      <c r="AM70" s="331" t="s">
        <v>730</v>
      </c>
      <c r="AN70" s="330" t="s">
        <v>3949</v>
      </c>
      <c r="AO70" s="337" t="s">
        <v>730</v>
      </c>
      <c r="AP70" s="326"/>
      <c r="AQ70" s="326"/>
      <c r="AR70" s="326"/>
      <c r="AS70" s="325" t="s">
        <v>3968</v>
      </c>
      <c r="AT70" s="334" t="s">
        <v>730</v>
      </c>
      <c r="AU70" s="325" t="s">
        <v>1625</v>
      </c>
      <c r="AV70" s="334" t="s">
        <v>730</v>
      </c>
      <c r="AW70" s="334" t="s">
        <v>730</v>
      </c>
    </row>
    <row r="71" spans="1:49" x14ac:dyDescent="0.25">
      <c r="A71" s="267" t="b">
        <f t="shared" si="0"/>
        <v>0</v>
      </c>
      <c r="B71" s="268" t="b">
        <f t="shared" si="1"/>
        <v>0</v>
      </c>
      <c r="C71" s="269" t="b">
        <f t="shared" si="2"/>
        <v>0</v>
      </c>
      <c r="D71" s="270" t="b">
        <f t="shared" si="3"/>
        <v>0</v>
      </c>
      <c r="F71" s="325" t="s">
        <v>838</v>
      </c>
      <c r="G71" t="s">
        <v>3476</v>
      </c>
      <c r="H71" s="312" t="s">
        <v>3257</v>
      </c>
      <c r="I71" s="325" t="s">
        <v>1403</v>
      </c>
      <c r="J71" t="s">
        <v>3448</v>
      </c>
      <c r="K71" s="312" t="s">
        <v>3256</v>
      </c>
      <c r="L71" s="325" t="s">
        <v>713</v>
      </c>
      <c r="M71" t="s">
        <v>4368</v>
      </c>
      <c r="N71" s="325" t="s">
        <v>714</v>
      </c>
      <c r="O71" s="335" t="s">
        <v>730</v>
      </c>
      <c r="P71" s="325" t="s">
        <v>715</v>
      </c>
      <c r="Q71" t="s">
        <v>4598</v>
      </c>
      <c r="R71" s="325" t="s">
        <v>716</v>
      </c>
      <c r="S71" s="180" t="s">
        <v>3502</v>
      </c>
      <c r="T71" s="325" t="s">
        <v>841</v>
      </c>
      <c r="U71" s="334" t="s">
        <v>730</v>
      </c>
      <c r="V71" s="325" t="s">
        <v>4113</v>
      </c>
      <c r="W71" s="339" t="s">
        <v>730</v>
      </c>
      <c r="X71" s="330" t="s">
        <v>850</v>
      </c>
      <c r="Y71" s="331" t="s">
        <v>730</v>
      </c>
      <c r="Z71" s="325" t="s">
        <v>719</v>
      </c>
      <c r="AA71" s="334" t="s">
        <v>730</v>
      </c>
      <c r="AB71" s="325" t="s">
        <v>723</v>
      </c>
      <c r="AC71" s="331" t="s">
        <v>730</v>
      </c>
      <c r="AD71" s="325" t="s">
        <v>4114</v>
      </c>
      <c r="AE71" s="331" t="s">
        <v>730</v>
      </c>
      <c r="AF71" s="325" t="s">
        <v>724</v>
      </c>
      <c r="AG71" s="338" t="s">
        <v>730</v>
      </c>
      <c r="AH71" s="325" t="s">
        <v>735</v>
      </c>
      <c r="AI71" s="335" t="s">
        <v>730</v>
      </c>
      <c r="AJ71" s="325" t="s">
        <v>736</v>
      </c>
      <c r="AK71" s="331" t="s">
        <v>730</v>
      </c>
      <c r="AL71" s="325" t="s">
        <v>3973</v>
      </c>
      <c r="AM71" s="331" t="s">
        <v>730</v>
      </c>
      <c r="AN71" s="330" t="s">
        <v>3949</v>
      </c>
      <c r="AO71" s="337" t="s">
        <v>730</v>
      </c>
      <c r="AP71" s="326"/>
      <c r="AQ71" s="326"/>
      <c r="AR71" s="326"/>
      <c r="AS71" s="325" t="s">
        <v>3968</v>
      </c>
      <c r="AT71" s="334" t="s">
        <v>730</v>
      </c>
      <c r="AU71" s="325" t="s">
        <v>1625</v>
      </c>
      <c r="AV71" s="334" t="s">
        <v>730</v>
      </c>
      <c r="AW71" s="334" t="s">
        <v>730</v>
      </c>
    </row>
    <row r="72" spans="1:49" x14ac:dyDescent="0.25">
      <c r="A72" s="267" t="b">
        <f t="shared" si="0"/>
        <v>0</v>
      </c>
      <c r="B72" s="268" t="b">
        <f t="shared" si="1"/>
        <v>0</v>
      </c>
      <c r="C72" s="269" t="b">
        <f t="shared" si="2"/>
        <v>0</v>
      </c>
      <c r="D72" s="270" t="b">
        <f t="shared" si="3"/>
        <v>0</v>
      </c>
      <c r="F72" s="325" t="s">
        <v>838</v>
      </c>
      <c r="G72" t="s">
        <v>3479</v>
      </c>
      <c r="H72" s="312" t="s">
        <v>3257</v>
      </c>
      <c r="I72" s="325" t="s">
        <v>1403</v>
      </c>
      <c r="J72" t="s">
        <v>3451</v>
      </c>
      <c r="K72" s="312" t="s">
        <v>3256</v>
      </c>
      <c r="L72" s="325" t="s">
        <v>713</v>
      </c>
      <c r="M72" t="s">
        <v>4370</v>
      </c>
      <c r="N72" s="325" t="s">
        <v>714</v>
      </c>
      <c r="O72" s="335" t="s">
        <v>730</v>
      </c>
      <c r="P72" s="325" t="s">
        <v>715</v>
      </c>
      <c r="Q72" t="s">
        <v>4599</v>
      </c>
      <c r="R72" s="325" t="s">
        <v>716</v>
      </c>
      <c r="S72" s="180" t="s">
        <v>3505</v>
      </c>
      <c r="T72" s="325" t="s">
        <v>841</v>
      </c>
      <c r="U72" s="334" t="s">
        <v>730</v>
      </c>
      <c r="V72" s="325" t="s">
        <v>4113</v>
      </c>
      <c r="W72" s="339" t="s">
        <v>730</v>
      </c>
      <c r="X72" s="330" t="s">
        <v>850</v>
      </c>
      <c r="Y72" s="331" t="s">
        <v>730</v>
      </c>
      <c r="Z72" s="325" t="s">
        <v>719</v>
      </c>
      <c r="AA72" s="334" t="s">
        <v>730</v>
      </c>
      <c r="AB72" s="325" t="s">
        <v>723</v>
      </c>
      <c r="AC72" s="331" t="s">
        <v>730</v>
      </c>
      <c r="AD72" s="325" t="s">
        <v>4114</v>
      </c>
      <c r="AE72" s="331" t="s">
        <v>730</v>
      </c>
      <c r="AF72" s="325" t="s">
        <v>724</v>
      </c>
      <c r="AG72" s="338" t="s">
        <v>730</v>
      </c>
      <c r="AH72" s="325" t="s">
        <v>735</v>
      </c>
      <c r="AI72" s="335" t="s">
        <v>730</v>
      </c>
      <c r="AJ72" s="325" t="s">
        <v>736</v>
      </c>
      <c r="AK72" s="331" t="s">
        <v>730</v>
      </c>
      <c r="AL72" s="325" t="s">
        <v>3973</v>
      </c>
      <c r="AM72" s="331" t="s">
        <v>730</v>
      </c>
      <c r="AN72" s="330" t="s">
        <v>3949</v>
      </c>
      <c r="AO72" s="337" t="s">
        <v>730</v>
      </c>
      <c r="AP72" s="326"/>
      <c r="AQ72" s="326"/>
      <c r="AR72" s="326"/>
      <c r="AS72" s="325" t="s">
        <v>3968</v>
      </c>
      <c r="AT72" s="334" t="s">
        <v>730</v>
      </c>
      <c r="AU72" s="325" t="s">
        <v>1625</v>
      </c>
      <c r="AV72" s="334" t="s">
        <v>730</v>
      </c>
      <c r="AW72" s="334" t="s">
        <v>730</v>
      </c>
    </row>
    <row r="73" spans="1:49" x14ac:dyDescent="0.25">
      <c r="A73" s="267" t="b">
        <f t="shared" si="0"/>
        <v>0</v>
      </c>
      <c r="B73" s="268" t="b">
        <f t="shared" si="1"/>
        <v>0</v>
      </c>
      <c r="C73" s="269" t="b">
        <f t="shared" si="2"/>
        <v>0</v>
      </c>
      <c r="D73" s="270" t="b">
        <f t="shared" si="3"/>
        <v>0</v>
      </c>
      <c r="F73" s="325" t="s">
        <v>838</v>
      </c>
      <c r="G73" t="s">
        <v>3482</v>
      </c>
      <c r="H73" s="312" t="s">
        <v>3257</v>
      </c>
      <c r="I73" s="325" t="s">
        <v>1403</v>
      </c>
      <c r="J73" t="s">
        <v>4372</v>
      </c>
      <c r="K73" s="312" t="s">
        <v>3256</v>
      </c>
      <c r="L73" s="325" t="s">
        <v>713</v>
      </c>
      <c r="M73" t="s">
        <v>4373</v>
      </c>
      <c r="N73" s="325" t="s">
        <v>714</v>
      </c>
      <c r="O73" s="335" t="s">
        <v>730</v>
      </c>
      <c r="P73" s="325" t="s">
        <v>715</v>
      </c>
      <c r="Q73" t="s">
        <v>4387</v>
      </c>
      <c r="R73" s="325" t="s">
        <v>716</v>
      </c>
      <c r="S73" s="180" t="s">
        <v>3508</v>
      </c>
      <c r="T73" s="325" t="s">
        <v>841</v>
      </c>
      <c r="U73" s="334" t="s">
        <v>730</v>
      </c>
      <c r="V73" s="325" t="s">
        <v>4113</v>
      </c>
      <c r="W73" s="339" t="s">
        <v>730</v>
      </c>
      <c r="X73" s="330" t="s">
        <v>850</v>
      </c>
      <c r="Y73" s="331" t="s">
        <v>730</v>
      </c>
      <c r="Z73" s="325" t="s">
        <v>719</v>
      </c>
      <c r="AA73" s="334" t="s">
        <v>730</v>
      </c>
      <c r="AB73" s="325" t="s">
        <v>723</v>
      </c>
      <c r="AC73" s="331" t="s">
        <v>730</v>
      </c>
      <c r="AD73" s="325" t="s">
        <v>4114</v>
      </c>
      <c r="AE73" s="331" t="s">
        <v>730</v>
      </c>
      <c r="AF73" s="325" t="s">
        <v>724</v>
      </c>
      <c r="AG73" s="338" t="s">
        <v>730</v>
      </c>
      <c r="AH73" s="325" t="s">
        <v>735</v>
      </c>
      <c r="AI73" s="335" t="s">
        <v>730</v>
      </c>
      <c r="AJ73" s="325" t="s">
        <v>736</v>
      </c>
      <c r="AK73" s="331" t="s">
        <v>730</v>
      </c>
      <c r="AL73" s="325" t="s">
        <v>3973</v>
      </c>
      <c r="AM73" s="331" t="s">
        <v>730</v>
      </c>
      <c r="AN73" s="330" t="s">
        <v>3949</v>
      </c>
      <c r="AO73" s="337" t="s">
        <v>730</v>
      </c>
      <c r="AP73" s="326"/>
      <c r="AQ73" s="326"/>
      <c r="AR73" s="326"/>
      <c r="AS73" s="325" t="s">
        <v>3968</v>
      </c>
      <c r="AT73" s="334" t="s">
        <v>730</v>
      </c>
      <c r="AU73" s="325" t="s">
        <v>1625</v>
      </c>
      <c r="AV73" s="334" t="s">
        <v>730</v>
      </c>
      <c r="AW73" s="334" t="s">
        <v>730</v>
      </c>
    </row>
    <row r="74" spans="1:49" x14ac:dyDescent="0.25">
      <c r="A74" s="267" t="b">
        <f t="shared" ref="A74:A137" si="4">IF($A$1=F53,G53,IF($A$1=I53,J53,IF($A$1=L53,M53,IF($A$1=N53,O53,IF($A$1=P53,Q53,IF($A$1=R53,S53,IF($A$1=T53,U53,IF($A$1=V53,W53,IF($A$1=X53,Y53,IF($A$1=Z53,AA53,IF($A$1=AB53,AC53,IF($A$1=AD53,AE53,IF($A$1=AF53,AG53,IF($A$1=AH53,AI53,IF($A$1=AJ53,AK54,IF($A$1=AL53,AM53,IF($A$1=AN53,AO53,IF($A$1=AS53,AT53,IF($A$1=AU53,AV53)))))))))))))))))))</f>
        <v>0</v>
      </c>
      <c r="B74" s="268" t="b">
        <f t="shared" ref="B74:B137" si="5">IF($B$1=F53,G53,IF($B$1=I53,J53,IF($B$1=L53,M53,IF($B$1=N53,O53,IF($B$1=P53,Q53,IF($B$1=R53,S53,IF($B$1=T53,U53,IF($B$1=V53,W53,IF($B$1=X53,Y53,IF($B$1=Z53,AA53,IF($B$1=AB53,AC53,IF($B$1=AD53,AE53,IF($B$1=AF53,AG53,IF($B$1=AH53,AI53,IF($B$1=AJ53,AK54,IF($B$1=AL53,AM53,IF($B$1=AN53,AO53,IF($B$1=AS53,AT53,IF($B$1=AU53,AV53)))))))))))))))))))</f>
        <v>0</v>
      </c>
      <c r="C74" s="269" t="b">
        <f t="shared" ref="C74:C137" si="6">IF($C$1=F53,G53,IF($C$1=I53,J53,IF($C$1=L53,M53,IF($C$1=N53,O53,IF($C$1=P53,Q53,IF($C$1=R53,S53,IF($C$1=T53,U53,IF($C$1=V53,W53,IF($C$1=X53,Y53,IF($C$1=Z53,AA53,IF($C$1=AB53,AC53,IF($C$1=AD53,AE53,IF($C$1=AF53,AG53,IF($C$1=AH53,AI53,IF($C$1=AJ53,AK54,IF($C$1=AL53,AM53,IF($C$1=AN53,AO53,IF($C$1=AS53,AT53,IF($C$1=AU53,AV53)))))))))))))))))))</f>
        <v>0</v>
      </c>
      <c r="D74" s="270" t="b">
        <f t="shared" ref="D74:D137" si="7">IF($D$1=F53,G53,IF($D$1=I53,J53,IF($D$1=L53,M53,IF($D$1=N53,O53,IF($D$1=P53,Q53,IF($D$1=R53,S53,IF($D$1=T53,U53,IF($D$1=V53,W53,IF($D$1=X53,Y53,IF($D$1=Z53,AA53,IF($D$1=AB53,AC53,IF($D$1=AD53,AE53,IF($D$1=AF53,AG53,IF($D$1=AH53,AI53,IF($D$1=AJ53,AK54,IF($D$1=AL53,AM53,IF($D$1=AN53,AO53,IF($D$1=AS53,AT53,IF($D$1=AU53,AV53)))))))))))))))))))</f>
        <v>0</v>
      </c>
      <c r="F74" s="325" t="s">
        <v>838</v>
      </c>
      <c r="G74" t="s">
        <v>3485</v>
      </c>
      <c r="H74" s="312" t="s">
        <v>3257</v>
      </c>
      <c r="I74" s="325" t="s">
        <v>1403</v>
      </c>
      <c r="J74" t="s">
        <v>3454</v>
      </c>
      <c r="K74" s="312" t="s">
        <v>3256</v>
      </c>
      <c r="L74" s="325" t="s">
        <v>713</v>
      </c>
      <c r="M74" t="s">
        <v>4374</v>
      </c>
      <c r="N74" s="325" t="s">
        <v>714</v>
      </c>
      <c r="O74" s="335" t="s">
        <v>730</v>
      </c>
      <c r="P74" s="325" t="s">
        <v>715</v>
      </c>
      <c r="Q74" t="s">
        <v>4389</v>
      </c>
      <c r="R74" s="325" t="s">
        <v>716</v>
      </c>
      <c r="S74" s="180" t="s">
        <v>3511</v>
      </c>
      <c r="T74" s="325" t="s">
        <v>841</v>
      </c>
      <c r="U74" s="334" t="s">
        <v>730</v>
      </c>
      <c r="V74" s="325" t="s">
        <v>4113</v>
      </c>
      <c r="W74" s="339" t="s">
        <v>730</v>
      </c>
      <c r="X74" s="330" t="s">
        <v>850</v>
      </c>
      <c r="Y74" s="331" t="s">
        <v>730</v>
      </c>
      <c r="Z74" s="325" t="s">
        <v>719</v>
      </c>
      <c r="AA74" s="334" t="s">
        <v>730</v>
      </c>
      <c r="AB74" s="325" t="s">
        <v>723</v>
      </c>
      <c r="AC74" s="331" t="s">
        <v>730</v>
      </c>
      <c r="AD74" s="325" t="s">
        <v>4114</v>
      </c>
      <c r="AE74" s="331" t="s">
        <v>730</v>
      </c>
      <c r="AF74" s="325" t="s">
        <v>724</v>
      </c>
      <c r="AG74" s="338" t="s">
        <v>730</v>
      </c>
      <c r="AH74" s="325" t="s">
        <v>735</v>
      </c>
      <c r="AI74" s="335" t="s">
        <v>730</v>
      </c>
      <c r="AJ74" s="325" t="s">
        <v>736</v>
      </c>
      <c r="AK74" s="331" t="s">
        <v>730</v>
      </c>
      <c r="AL74" s="325" t="s">
        <v>3973</v>
      </c>
      <c r="AM74" s="331" t="s">
        <v>730</v>
      </c>
      <c r="AN74" s="330" t="s">
        <v>3949</v>
      </c>
      <c r="AO74" s="337" t="s">
        <v>730</v>
      </c>
      <c r="AP74" s="326"/>
      <c r="AQ74" s="326"/>
      <c r="AR74" s="326"/>
      <c r="AS74" s="325" t="s">
        <v>3968</v>
      </c>
      <c r="AT74" s="334" t="s">
        <v>730</v>
      </c>
      <c r="AU74" s="325" t="s">
        <v>1625</v>
      </c>
      <c r="AV74" s="334" t="s">
        <v>730</v>
      </c>
      <c r="AW74" s="334" t="s">
        <v>730</v>
      </c>
    </row>
    <row r="75" spans="1:49" x14ac:dyDescent="0.25">
      <c r="A75" s="267" t="b">
        <f t="shared" si="4"/>
        <v>0</v>
      </c>
      <c r="B75" s="268" t="b">
        <f t="shared" si="5"/>
        <v>0</v>
      </c>
      <c r="C75" s="269" t="b">
        <f t="shared" si="6"/>
        <v>0</v>
      </c>
      <c r="D75" s="270" t="b">
        <f t="shared" si="7"/>
        <v>0</v>
      </c>
      <c r="F75" s="325" t="s">
        <v>838</v>
      </c>
      <c r="G75" t="s">
        <v>3488</v>
      </c>
      <c r="H75" s="312" t="s">
        <v>3257</v>
      </c>
      <c r="I75" s="325" t="s">
        <v>1403</v>
      </c>
      <c r="J75" t="s">
        <v>3457</v>
      </c>
      <c r="K75" s="312" t="s">
        <v>3259</v>
      </c>
      <c r="L75" s="325" t="s">
        <v>713</v>
      </c>
      <c r="M75" t="s">
        <v>4375</v>
      </c>
      <c r="N75" s="325" t="s">
        <v>714</v>
      </c>
      <c r="O75" s="335" t="s">
        <v>730</v>
      </c>
      <c r="P75" s="325" t="s">
        <v>715</v>
      </c>
      <c r="Q75" t="s">
        <v>4391</v>
      </c>
      <c r="R75" s="325" t="s">
        <v>716</v>
      </c>
      <c r="S75" s="180" t="s">
        <v>3513</v>
      </c>
      <c r="T75" s="325" t="s">
        <v>841</v>
      </c>
      <c r="U75" s="334" t="s">
        <v>730</v>
      </c>
      <c r="V75" s="325" t="s">
        <v>4113</v>
      </c>
      <c r="W75" s="339" t="s">
        <v>730</v>
      </c>
      <c r="X75" s="330" t="s">
        <v>850</v>
      </c>
      <c r="Y75" s="331" t="s">
        <v>730</v>
      </c>
      <c r="Z75" s="325" t="s">
        <v>719</v>
      </c>
      <c r="AA75" s="334" t="s">
        <v>730</v>
      </c>
      <c r="AB75" s="325" t="s">
        <v>723</v>
      </c>
      <c r="AC75" s="331" t="s">
        <v>730</v>
      </c>
      <c r="AD75" s="325" t="s">
        <v>4114</v>
      </c>
      <c r="AE75" s="331" t="s">
        <v>730</v>
      </c>
      <c r="AF75" s="325" t="s">
        <v>724</v>
      </c>
      <c r="AG75" s="338" t="s">
        <v>730</v>
      </c>
      <c r="AH75" s="325" t="s">
        <v>735</v>
      </c>
      <c r="AI75" s="335" t="s">
        <v>730</v>
      </c>
      <c r="AJ75" s="325" t="s">
        <v>736</v>
      </c>
      <c r="AK75" s="331" t="s">
        <v>730</v>
      </c>
      <c r="AL75" s="325" t="s">
        <v>3973</v>
      </c>
      <c r="AM75" s="331" t="s">
        <v>730</v>
      </c>
      <c r="AN75" s="330" t="s">
        <v>3949</v>
      </c>
      <c r="AO75" s="337" t="s">
        <v>730</v>
      </c>
      <c r="AP75" s="326"/>
      <c r="AQ75" s="326"/>
      <c r="AR75" s="326"/>
      <c r="AS75" s="325" t="s">
        <v>3968</v>
      </c>
      <c r="AT75" s="334" t="s">
        <v>730</v>
      </c>
      <c r="AU75" s="325" t="s">
        <v>1625</v>
      </c>
      <c r="AV75" s="334" t="s">
        <v>730</v>
      </c>
      <c r="AW75" s="334" t="s">
        <v>730</v>
      </c>
    </row>
    <row r="76" spans="1:49" x14ac:dyDescent="0.25">
      <c r="A76" s="267" t="b">
        <f t="shared" si="4"/>
        <v>0</v>
      </c>
      <c r="B76" s="268" t="b">
        <f t="shared" si="5"/>
        <v>0</v>
      </c>
      <c r="C76" s="269" t="b">
        <f t="shared" si="6"/>
        <v>0</v>
      </c>
      <c r="D76" s="270" t="b">
        <f t="shared" si="7"/>
        <v>0</v>
      </c>
      <c r="F76" s="325" t="s">
        <v>838</v>
      </c>
      <c r="G76" t="s">
        <v>3491</v>
      </c>
      <c r="H76" s="312" t="s">
        <v>3258</v>
      </c>
      <c r="I76" s="325" t="s">
        <v>1403</v>
      </c>
      <c r="J76" t="s">
        <v>3460</v>
      </c>
      <c r="K76" s="312" t="s">
        <v>3259</v>
      </c>
      <c r="L76" s="325" t="s">
        <v>713</v>
      </c>
      <c r="M76" t="s">
        <v>4376</v>
      </c>
      <c r="N76" s="325" t="s">
        <v>714</v>
      </c>
      <c r="O76" s="335" t="s">
        <v>730</v>
      </c>
      <c r="P76" s="325" t="s">
        <v>715</v>
      </c>
      <c r="Q76" t="s">
        <v>4393</v>
      </c>
      <c r="R76" s="325" t="s">
        <v>716</v>
      </c>
      <c r="S76" s="180" t="s">
        <v>3516</v>
      </c>
      <c r="T76" s="325" t="s">
        <v>841</v>
      </c>
      <c r="U76" s="334" t="s">
        <v>730</v>
      </c>
      <c r="V76" s="325" t="s">
        <v>4113</v>
      </c>
      <c r="W76" s="339" t="s">
        <v>730</v>
      </c>
      <c r="X76" s="330" t="s">
        <v>850</v>
      </c>
      <c r="Y76" s="331" t="s">
        <v>730</v>
      </c>
      <c r="Z76" s="325" t="s">
        <v>719</v>
      </c>
      <c r="AA76" s="334" t="s">
        <v>730</v>
      </c>
      <c r="AB76" s="325" t="s">
        <v>723</v>
      </c>
      <c r="AC76" s="331" t="s">
        <v>730</v>
      </c>
      <c r="AD76" s="325" t="s">
        <v>4114</v>
      </c>
      <c r="AE76" s="331" t="s">
        <v>730</v>
      </c>
      <c r="AF76" s="325" t="s">
        <v>724</v>
      </c>
      <c r="AG76" s="338" t="s">
        <v>730</v>
      </c>
      <c r="AH76" s="325" t="s">
        <v>735</v>
      </c>
      <c r="AI76" s="335" t="s">
        <v>730</v>
      </c>
      <c r="AJ76" s="325" t="s">
        <v>736</v>
      </c>
      <c r="AK76" s="331" t="s">
        <v>730</v>
      </c>
      <c r="AL76" s="325" t="s">
        <v>3973</v>
      </c>
      <c r="AM76" s="331" t="s">
        <v>730</v>
      </c>
      <c r="AN76" s="330" t="s">
        <v>3949</v>
      </c>
      <c r="AO76" s="337" t="s">
        <v>730</v>
      </c>
      <c r="AP76" s="326"/>
      <c r="AQ76" s="326"/>
      <c r="AR76" s="326"/>
      <c r="AS76" s="325" t="s">
        <v>3968</v>
      </c>
      <c r="AT76" s="334" t="s">
        <v>730</v>
      </c>
      <c r="AU76" s="325" t="s">
        <v>1625</v>
      </c>
      <c r="AV76" s="334" t="s">
        <v>730</v>
      </c>
      <c r="AW76" s="334" t="s">
        <v>730</v>
      </c>
    </row>
    <row r="77" spans="1:49" x14ac:dyDescent="0.25">
      <c r="A77" s="267" t="b">
        <f t="shared" si="4"/>
        <v>0</v>
      </c>
      <c r="B77" s="268" t="b">
        <f t="shared" si="5"/>
        <v>0</v>
      </c>
      <c r="C77" s="269" t="b">
        <f t="shared" si="6"/>
        <v>0</v>
      </c>
      <c r="D77" s="270" t="b">
        <f t="shared" si="7"/>
        <v>0</v>
      </c>
      <c r="F77" s="325" t="s">
        <v>838</v>
      </c>
      <c r="G77" t="s">
        <v>3494</v>
      </c>
      <c r="H77" s="312" t="s">
        <v>3258</v>
      </c>
      <c r="I77" s="325" t="s">
        <v>1403</v>
      </c>
      <c r="J77" t="s">
        <v>3463</v>
      </c>
      <c r="K77" s="312" t="s">
        <v>3259</v>
      </c>
      <c r="L77" s="325" t="s">
        <v>713</v>
      </c>
      <c r="M77" t="s">
        <v>4377</v>
      </c>
      <c r="N77" s="325" t="s">
        <v>714</v>
      </c>
      <c r="O77" s="335" t="s">
        <v>730</v>
      </c>
      <c r="P77" s="325" t="s">
        <v>715</v>
      </c>
      <c r="Q77" t="s">
        <v>4395</v>
      </c>
      <c r="R77" s="325" t="s">
        <v>716</v>
      </c>
      <c r="S77" s="180" t="s">
        <v>3519</v>
      </c>
      <c r="T77" s="325" t="s">
        <v>841</v>
      </c>
      <c r="U77" s="334" t="s">
        <v>730</v>
      </c>
      <c r="V77" s="325" t="s">
        <v>4113</v>
      </c>
      <c r="W77" s="339" t="s">
        <v>730</v>
      </c>
      <c r="X77" s="330" t="s">
        <v>850</v>
      </c>
      <c r="Y77" s="331" t="s">
        <v>730</v>
      </c>
      <c r="Z77" s="325" t="s">
        <v>719</v>
      </c>
      <c r="AA77" s="334" t="s">
        <v>730</v>
      </c>
      <c r="AB77" s="325" t="s">
        <v>723</v>
      </c>
      <c r="AC77" s="331" t="s">
        <v>730</v>
      </c>
      <c r="AD77" s="325" t="s">
        <v>4114</v>
      </c>
      <c r="AE77" s="331" t="s">
        <v>730</v>
      </c>
      <c r="AF77" s="325" t="s">
        <v>724</v>
      </c>
      <c r="AG77" s="338" t="s">
        <v>730</v>
      </c>
      <c r="AH77" s="325" t="s">
        <v>735</v>
      </c>
      <c r="AI77" s="335" t="s">
        <v>730</v>
      </c>
      <c r="AJ77" s="325" t="s">
        <v>736</v>
      </c>
      <c r="AK77" s="331" t="s">
        <v>730</v>
      </c>
      <c r="AL77" s="325" t="s">
        <v>3973</v>
      </c>
      <c r="AM77" s="331" t="s">
        <v>730</v>
      </c>
      <c r="AN77" s="330" t="s">
        <v>3949</v>
      </c>
      <c r="AO77" s="337" t="s">
        <v>730</v>
      </c>
      <c r="AP77" s="326"/>
      <c r="AQ77" s="326"/>
      <c r="AR77" s="326"/>
      <c r="AS77" s="325" t="s">
        <v>3968</v>
      </c>
      <c r="AT77" s="334" t="s">
        <v>730</v>
      </c>
      <c r="AU77" s="325" t="s">
        <v>1625</v>
      </c>
      <c r="AV77" s="334" t="s">
        <v>730</v>
      </c>
      <c r="AW77" s="334" t="s">
        <v>730</v>
      </c>
    </row>
    <row r="78" spans="1:49" x14ac:dyDescent="0.25">
      <c r="A78" s="267" t="b">
        <f t="shared" si="4"/>
        <v>0</v>
      </c>
      <c r="B78" s="268" t="b">
        <f t="shared" si="5"/>
        <v>0</v>
      </c>
      <c r="C78" s="269" t="b">
        <f t="shared" si="6"/>
        <v>0</v>
      </c>
      <c r="D78" s="270" t="b">
        <f t="shared" si="7"/>
        <v>0</v>
      </c>
      <c r="F78" s="325" t="s">
        <v>838</v>
      </c>
      <c r="G78" t="s">
        <v>3497</v>
      </c>
      <c r="H78" s="312" t="s">
        <v>3258</v>
      </c>
      <c r="I78" s="325" t="s">
        <v>1403</v>
      </c>
      <c r="J78" t="s">
        <v>3468</v>
      </c>
      <c r="K78" s="312" t="s">
        <v>3259</v>
      </c>
      <c r="L78" s="325" t="s">
        <v>713</v>
      </c>
      <c r="M78" t="s">
        <v>4379</v>
      </c>
      <c r="N78" s="325" t="s">
        <v>714</v>
      </c>
      <c r="O78" s="335" t="s">
        <v>730</v>
      </c>
      <c r="P78" s="325" t="s">
        <v>715</v>
      </c>
      <c r="Q78" t="s">
        <v>4397</v>
      </c>
      <c r="R78" s="325" t="s">
        <v>716</v>
      </c>
      <c r="S78" s="180" t="s">
        <v>3522</v>
      </c>
      <c r="T78" s="325" t="s">
        <v>841</v>
      </c>
      <c r="U78" s="334" t="s">
        <v>730</v>
      </c>
      <c r="V78" s="325" t="s">
        <v>4113</v>
      </c>
      <c r="W78" s="339" t="s">
        <v>730</v>
      </c>
      <c r="X78" s="330" t="s">
        <v>850</v>
      </c>
      <c r="Y78" s="331" t="s">
        <v>730</v>
      </c>
      <c r="Z78" s="325" t="s">
        <v>719</v>
      </c>
      <c r="AA78" s="334" t="s">
        <v>730</v>
      </c>
      <c r="AB78" s="325" t="s">
        <v>723</v>
      </c>
      <c r="AC78" s="331" t="s">
        <v>730</v>
      </c>
      <c r="AD78" s="325" t="s">
        <v>4114</v>
      </c>
      <c r="AE78" s="331" t="s">
        <v>730</v>
      </c>
      <c r="AF78" s="325" t="s">
        <v>724</v>
      </c>
      <c r="AG78" s="338" t="s">
        <v>730</v>
      </c>
      <c r="AH78" s="325" t="s">
        <v>735</v>
      </c>
      <c r="AI78" s="335" t="s">
        <v>730</v>
      </c>
      <c r="AJ78" s="325" t="s">
        <v>736</v>
      </c>
      <c r="AK78" s="331" t="s">
        <v>730</v>
      </c>
      <c r="AL78" s="325" t="s">
        <v>3973</v>
      </c>
      <c r="AM78" s="331" t="s">
        <v>730</v>
      </c>
      <c r="AN78" s="330" t="s">
        <v>3949</v>
      </c>
      <c r="AO78" s="337" t="s">
        <v>730</v>
      </c>
      <c r="AP78" s="326"/>
      <c r="AQ78" s="326"/>
      <c r="AR78" s="326"/>
      <c r="AS78" s="325" t="s">
        <v>3968</v>
      </c>
      <c r="AT78" s="334" t="s">
        <v>730</v>
      </c>
      <c r="AU78" s="325" t="s">
        <v>1625</v>
      </c>
      <c r="AV78" s="334" t="s">
        <v>730</v>
      </c>
      <c r="AW78" s="334" t="s">
        <v>730</v>
      </c>
    </row>
    <row r="79" spans="1:49" x14ac:dyDescent="0.25">
      <c r="A79" s="267" t="b">
        <f t="shared" si="4"/>
        <v>0</v>
      </c>
      <c r="B79" s="268" t="b">
        <f t="shared" si="5"/>
        <v>0</v>
      </c>
      <c r="C79" s="269" t="b">
        <f t="shared" si="6"/>
        <v>0</v>
      </c>
      <c r="D79" s="270" t="b">
        <f t="shared" si="7"/>
        <v>0</v>
      </c>
      <c r="F79" s="325" t="s">
        <v>838</v>
      </c>
      <c r="G79" t="s">
        <v>3500</v>
      </c>
      <c r="H79" s="312" t="s">
        <v>3257</v>
      </c>
      <c r="I79" s="325" t="s">
        <v>1403</v>
      </c>
      <c r="J79" t="s">
        <v>3471</v>
      </c>
      <c r="K79" s="312" t="s">
        <v>3259</v>
      </c>
      <c r="L79" s="325" t="s">
        <v>713</v>
      </c>
      <c r="M79" t="s">
        <v>4382</v>
      </c>
      <c r="N79" s="325" t="s">
        <v>714</v>
      </c>
      <c r="O79" s="335" t="s">
        <v>730</v>
      </c>
      <c r="P79" s="325" t="s">
        <v>715</v>
      </c>
      <c r="Q79" t="s">
        <v>4399</v>
      </c>
      <c r="R79" s="325" t="s">
        <v>716</v>
      </c>
      <c r="S79" s="180" t="s">
        <v>3525</v>
      </c>
      <c r="T79" s="325" t="s">
        <v>841</v>
      </c>
      <c r="U79" s="334" t="s">
        <v>730</v>
      </c>
      <c r="V79" s="325" t="s">
        <v>4113</v>
      </c>
      <c r="W79" s="339" t="s">
        <v>730</v>
      </c>
      <c r="X79" s="330" t="s">
        <v>850</v>
      </c>
      <c r="Y79" s="331" t="s">
        <v>730</v>
      </c>
      <c r="Z79" s="325" t="s">
        <v>719</v>
      </c>
      <c r="AA79" s="334" t="s">
        <v>730</v>
      </c>
      <c r="AB79" s="325" t="s">
        <v>723</v>
      </c>
      <c r="AC79" s="331" t="s">
        <v>730</v>
      </c>
      <c r="AD79" s="325" t="s">
        <v>4114</v>
      </c>
      <c r="AE79" s="331" t="s">
        <v>730</v>
      </c>
      <c r="AF79" s="325" t="s">
        <v>724</v>
      </c>
      <c r="AG79" s="338" t="s">
        <v>730</v>
      </c>
      <c r="AH79" s="325" t="s">
        <v>735</v>
      </c>
      <c r="AI79" s="335" t="s">
        <v>730</v>
      </c>
      <c r="AJ79" s="325" t="s">
        <v>736</v>
      </c>
      <c r="AK79" s="331" t="s">
        <v>730</v>
      </c>
      <c r="AL79" s="325" t="s">
        <v>3973</v>
      </c>
      <c r="AM79" s="331" t="s">
        <v>730</v>
      </c>
      <c r="AN79" s="330" t="s">
        <v>3949</v>
      </c>
      <c r="AO79" s="337" t="s">
        <v>730</v>
      </c>
      <c r="AP79" s="326"/>
      <c r="AQ79" s="326"/>
      <c r="AR79" s="326"/>
      <c r="AS79" s="325" t="s">
        <v>3968</v>
      </c>
      <c r="AT79" s="334" t="s">
        <v>730</v>
      </c>
      <c r="AU79" s="325" t="s">
        <v>1625</v>
      </c>
      <c r="AV79" s="334" t="s">
        <v>730</v>
      </c>
      <c r="AW79" s="334" t="s">
        <v>730</v>
      </c>
    </row>
    <row r="80" spans="1:49" x14ac:dyDescent="0.25">
      <c r="A80" s="267" t="b">
        <f t="shared" si="4"/>
        <v>0</v>
      </c>
      <c r="B80" s="268" t="b">
        <f t="shared" si="5"/>
        <v>0</v>
      </c>
      <c r="C80" s="269" t="b">
        <f t="shared" si="6"/>
        <v>0</v>
      </c>
      <c r="D80" s="270" t="b">
        <f t="shared" si="7"/>
        <v>0</v>
      </c>
      <c r="F80" s="325" t="s">
        <v>838</v>
      </c>
      <c r="G80" t="s">
        <v>4378</v>
      </c>
      <c r="H80" s="312" t="s">
        <v>3257</v>
      </c>
      <c r="I80" s="325" t="s">
        <v>1403</v>
      </c>
      <c r="J80" t="s">
        <v>3474</v>
      </c>
      <c r="K80" s="312" t="s">
        <v>3259</v>
      </c>
      <c r="L80" s="325" t="s">
        <v>713</v>
      </c>
      <c r="M80" t="s">
        <v>4385</v>
      </c>
      <c r="N80" s="325" t="s">
        <v>714</v>
      </c>
      <c r="O80" s="335" t="s">
        <v>730</v>
      </c>
      <c r="P80" s="325" t="s">
        <v>715</v>
      </c>
      <c r="Q80" t="s">
        <v>4401</v>
      </c>
      <c r="R80" s="325" t="s">
        <v>716</v>
      </c>
      <c r="S80" s="180" t="s">
        <v>3528</v>
      </c>
      <c r="T80" s="325" t="s">
        <v>841</v>
      </c>
      <c r="U80" s="334" t="s">
        <v>730</v>
      </c>
      <c r="V80" s="325" t="s">
        <v>4113</v>
      </c>
      <c r="W80" s="339" t="s">
        <v>730</v>
      </c>
      <c r="X80" s="330" t="s">
        <v>850</v>
      </c>
      <c r="Y80" s="331" t="s">
        <v>730</v>
      </c>
      <c r="Z80" s="325" t="s">
        <v>719</v>
      </c>
      <c r="AA80" s="334" t="s">
        <v>730</v>
      </c>
      <c r="AB80" s="325" t="s">
        <v>723</v>
      </c>
      <c r="AC80" s="331" t="s">
        <v>730</v>
      </c>
      <c r="AD80" s="325" t="s">
        <v>4114</v>
      </c>
      <c r="AE80" s="331" t="s">
        <v>730</v>
      </c>
      <c r="AF80" s="325" t="s">
        <v>724</v>
      </c>
      <c r="AG80" s="338" t="s">
        <v>730</v>
      </c>
      <c r="AH80" s="325" t="s">
        <v>735</v>
      </c>
      <c r="AI80" s="335" t="s">
        <v>730</v>
      </c>
      <c r="AJ80" s="325" t="s">
        <v>736</v>
      </c>
      <c r="AK80" s="331" t="s">
        <v>730</v>
      </c>
      <c r="AL80" s="325" t="s">
        <v>3973</v>
      </c>
      <c r="AM80" s="331" t="s">
        <v>730</v>
      </c>
      <c r="AN80" s="330" t="s">
        <v>3949</v>
      </c>
      <c r="AO80" s="337" t="s">
        <v>730</v>
      </c>
      <c r="AP80" s="326"/>
      <c r="AQ80" s="326"/>
      <c r="AR80" s="326"/>
      <c r="AS80" s="325" t="s">
        <v>3968</v>
      </c>
      <c r="AT80" s="334" t="s">
        <v>730</v>
      </c>
      <c r="AU80" s="325" t="s">
        <v>1625</v>
      </c>
      <c r="AV80" s="334" t="s">
        <v>730</v>
      </c>
      <c r="AW80" s="334" t="s">
        <v>730</v>
      </c>
    </row>
    <row r="81" spans="1:49" x14ac:dyDescent="0.25">
      <c r="A81" s="267" t="b">
        <f t="shared" si="4"/>
        <v>0</v>
      </c>
      <c r="B81" s="268" t="b">
        <f t="shared" si="5"/>
        <v>0</v>
      </c>
      <c r="C81" s="269" t="b">
        <f t="shared" si="6"/>
        <v>0</v>
      </c>
      <c r="D81" s="270" t="b">
        <f t="shared" si="7"/>
        <v>0</v>
      </c>
      <c r="F81" s="325" t="s">
        <v>838</v>
      </c>
      <c r="G81" t="s">
        <v>4381</v>
      </c>
      <c r="H81" s="312" t="s">
        <v>3257</v>
      </c>
      <c r="I81" s="325" t="s">
        <v>1403</v>
      </c>
      <c r="J81" t="s">
        <v>3477</v>
      </c>
      <c r="K81" s="312" t="s">
        <v>3259</v>
      </c>
      <c r="L81" s="325" t="s">
        <v>713</v>
      </c>
      <c r="M81" t="s">
        <v>4386</v>
      </c>
      <c r="N81" s="325" t="s">
        <v>714</v>
      </c>
      <c r="O81" s="335" t="s">
        <v>730</v>
      </c>
      <c r="P81" s="325" t="s">
        <v>715</v>
      </c>
      <c r="Q81" t="s">
        <v>4403</v>
      </c>
      <c r="R81" s="325" t="s">
        <v>716</v>
      </c>
      <c r="S81" s="180" t="s">
        <v>3531</v>
      </c>
      <c r="T81" s="325" t="s">
        <v>841</v>
      </c>
      <c r="U81" s="334" t="s">
        <v>730</v>
      </c>
      <c r="V81" s="325" t="s">
        <v>4113</v>
      </c>
      <c r="W81" s="339" t="s">
        <v>730</v>
      </c>
      <c r="X81" s="330" t="s">
        <v>850</v>
      </c>
      <c r="Y81" s="331" t="s">
        <v>730</v>
      </c>
      <c r="Z81" s="325" t="s">
        <v>719</v>
      </c>
      <c r="AA81" s="334" t="s">
        <v>730</v>
      </c>
      <c r="AB81" s="325" t="s">
        <v>723</v>
      </c>
      <c r="AC81" s="331" t="s">
        <v>730</v>
      </c>
      <c r="AD81" s="325" t="s">
        <v>4114</v>
      </c>
      <c r="AE81" s="331" t="s">
        <v>730</v>
      </c>
      <c r="AF81" s="325" t="s">
        <v>724</v>
      </c>
      <c r="AG81" s="338" t="s">
        <v>730</v>
      </c>
      <c r="AH81" s="325" t="s">
        <v>735</v>
      </c>
      <c r="AI81" s="335" t="s">
        <v>730</v>
      </c>
      <c r="AJ81" s="325" t="s">
        <v>736</v>
      </c>
      <c r="AK81" s="331" t="s">
        <v>730</v>
      </c>
      <c r="AL81" s="325" t="s">
        <v>3973</v>
      </c>
      <c r="AM81" s="331" t="s">
        <v>730</v>
      </c>
      <c r="AN81" s="330" t="s">
        <v>3949</v>
      </c>
      <c r="AO81" s="337" t="s">
        <v>730</v>
      </c>
      <c r="AP81" s="326"/>
      <c r="AQ81" s="326"/>
      <c r="AR81" s="326"/>
      <c r="AS81" s="325" t="s">
        <v>3968</v>
      </c>
      <c r="AT81" s="334" t="s">
        <v>730</v>
      </c>
      <c r="AU81" s="325" t="s">
        <v>1625</v>
      </c>
      <c r="AV81" s="334" t="s">
        <v>730</v>
      </c>
      <c r="AW81" s="334" t="s">
        <v>730</v>
      </c>
    </row>
    <row r="82" spans="1:49" x14ac:dyDescent="0.25">
      <c r="A82" s="267" t="b">
        <f t="shared" si="4"/>
        <v>0</v>
      </c>
      <c r="B82" s="268" t="b">
        <f t="shared" si="5"/>
        <v>0</v>
      </c>
      <c r="C82" s="269" t="b">
        <f t="shared" si="6"/>
        <v>0</v>
      </c>
      <c r="D82" s="270" t="b">
        <f t="shared" si="7"/>
        <v>0</v>
      </c>
      <c r="F82" s="325" t="s">
        <v>838</v>
      </c>
      <c r="G82" t="s">
        <v>4384</v>
      </c>
      <c r="H82" s="312" t="s">
        <v>3257</v>
      </c>
      <c r="I82" s="325" t="s">
        <v>1403</v>
      </c>
      <c r="J82" t="s">
        <v>3480</v>
      </c>
      <c r="K82" s="312" t="s">
        <v>3259</v>
      </c>
      <c r="L82" s="325" t="s">
        <v>713</v>
      </c>
      <c r="M82" t="s">
        <v>4388</v>
      </c>
      <c r="N82" s="325" t="s">
        <v>714</v>
      </c>
      <c r="O82" s="335" t="s">
        <v>730</v>
      </c>
      <c r="P82" s="325" t="s">
        <v>715</v>
      </c>
      <c r="Q82" t="s">
        <v>4405</v>
      </c>
      <c r="R82" s="325" t="s">
        <v>716</v>
      </c>
      <c r="S82" s="180" t="s">
        <v>3534</v>
      </c>
      <c r="T82" s="325" t="s">
        <v>841</v>
      </c>
      <c r="U82" s="334" t="s">
        <v>730</v>
      </c>
      <c r="V82" s="325" t="s">
        <v>4113</v>
      </c>
      <c r="W82" s="339" t="s">
        <v>730</v>
      </c>
      <c r="X82" s="330" t="s">
        <v>850</v>
      </c>
      <c r="Y82" s="331" t="s">
        <v>730</v>
      </c>
      <c r="Z82" s="325" t="s">
        <v>719</v>
      </c>
      <c r="AA82" s="334" t="s">
        <v>730</v>
      </c>
      <c r="AB82" s="325" t="s">
        <v>723</v>
      </c>
      <c r="AC82" s="331" t="s">
        <v>730</v>
      </c>
      <c r="AD82" s="325" t="s">
        <v>4114</v>
      </c>
      <c r="AE82" s="331" t="s">
        <v>730</v>
      </c>
      <c r="AF82" s="325" t="s">
        <v>724</v>
      </c>
      <c r="AG82" s="338" t="s">
        <v>730</v>
      </c>
      <c r="AH82" s="325" t="s">
        <v>735</v>
      </c>
      <c r="AI82" s="335" t="s">
        <v>730</v>
      </c>
      <c r="AJ82" s="325" t="s">
        <v>736</v>
      </c>
      <c r="AK82" s="331" t="s">
        <v>730</v>
      </c>
      <c r="AL82" s="325" t="s">
        <v>3973</v>
      </c>
      <c r="AM82" s="331" t="s">
        <v>730</v>
      </c>
      <c r="AN82" s="330" t="s">
        <v>3949</v>
      </c>
      <c r="AO82" s="337" t="s">
        <v>730</v>
      </c>
      <c r="AP82" s="326"/>
      <c r="AQ82" s="326"/>
      <c r="AR82" s="326"/>
      <c r="AS82" s="325" t="s">
        <v>3968</v>
      </c>
      <c r="AT82" s="334" t="s">
        <v>730</v>
      </c>
      <c r="AU82" s="325" t="s">
        <v>1625</v>
      </c>
      <c r="AV82" s="334" t="s">
        <v>730</v>
      </c>
      <c r="AW82" s="334" t="s">
        <v>730</v>
      </c>
    </row>
    <row r="83" spans="1:49" x14ac:dyDescent="0.25">
      <c r="A83" s="267" t="b">
        <f t="shared" si="4"/>
        <v>0</v>
      </c>
      <c r="B83" s="268" t="b">
        <f t="shared" si="5"/>
        <v>0</v>
      </c>
      <c r="C83" s="269" t="b">
        <f t="shared" si="6"/>
        <v>0</v>
      </c>
      <c r="D83" s="270" t="b">
        <f t="shared" si="7"/>
        <v>0</v>
      </c>
      <c r="F83" s="325" t="s">
        <v>838</v>
      </c>
      <c r="G83" t="s">
        <v>3503</v>
      </c>
      <c r="H83" s="312" t="s">
        <v>3258</v>
      </c>
      <c r="I83" s="325" t="s">
        <v>1403</v>
      </c>
      <c r="J83" t="s">
        <v>3483</v>
      </c>
      <c r="K83" s="312" t="s">
        <v>3259</v>
      </c>
      <c r="L83" s="325" t="s">
        <v>713</v>
      </c>
      <c r="M83" t="s">
        <v>4390</v>
      </c>
      <c r="N83" s="325" t="s">
        <v>714</v>
      </c>
      <c r="O83" s="335" t="s">
        <v>730</v>
      </c>
      <c r="P83" s="325" t="s">
        <v>715</v>
      </c>
      <c r="Q83" t="s">
        <v>4407</v>
      </c>
      <c r="R83" s="325" t="s">
        <v>716</v>
      </c>
      <c r="S83" s="180" t="s">
        <v>3537</v>
      </c>
      <c r="T83" s="325" t="s">
        <v>841</v>
      </c>
      <c r="U83" s="334" t="s">
        <v>730</v>
      </c>
      <c r="V83" s="325" t="s">
        <v>4113</v>
      </c>
      <c r="W83" s="339" t="s">
        <v>730</v>
      </c>
      <c r="X83" s="330" t="s">
        <v>850</v>
      </c>
      <c r="Y83" s="331" t="s">
        <v>730</v>
      </c>
      <c r="Z83" s="325" t="s">
        <v>719</v>
      </c>
      <c r="AA83" s="334" t="s">
        <v>730</v>
      </c>
      <c r="AB83" s="325" t="s">
        <v>723</v>
      </c>
      <c r="AC83" s="331" t="s">
        <v>730</v>
      </c>
      <c r="AD83" s="325" t="s">
        <v>4114</v>
      </c>
      <c r="AE83" s="331" t="s">
        <v>730</v>
      </c>
      <c r="AF83" s="325" t="s">
        <v>724</v>
      </c>
      <c r="AG83" s="338" t="s">
        <v>730</v>
      </c>
      <c r="AH83" s="325" t="s">
        <v>735</v>
      </c>
      <c r="AI83" s="335" t="s">
        <v>730</v>
      </c>
      <c r="AJ83" s="325" t="s">
        <v>736</v>
      </c>
      <c r="AK83" s="331" t="s">
        <v>730</v>
      </c>
      <c r="AL83" s="325" t="s">
        <v>3973</v>
      </c>
      <c r="AM83" s="331" t="s">
        <v>730</v>
      </c>
      <c r="AN83" s="330" t="s">
        <v>3949</v>
      </c>
      <c r="AO83" s="337" t="s">
        <v>730</v>
      </c>
      <c r="AP83" s="326"/>
      <c r="AQ83" s="326"/>
      <c r="AR83" s="326"/>
      <c r="AS83" s="325" t="s">
        <v>3968</v>
      </c>
      <c r="AT83" s="334" t="s">
        <v>730</v>
      </c>
      <c r="AU83" s="325" t="s">
        <v>1625</v>
      </c>
      <c r="AV83" s="334" t="s">
        <v>730</v>
      </c>
      <c r="AW83" s="334" t="s">
        <v>730</v>
      </c>
    </row>
    <row r="84" spans="1:49" x14ac:dyDescent="0.25">
      <c r="A84" s="267" t="b">
        <f t="shared" si="4"/>
        <v>0</v>
      </c>
      <c r="B84" s="268" t="b">
        <f t="shared" si="5"/>
        <v>0</v>
      </c>
      <c r="C84" s="269" t="b">
        <f t="shared" si="6"/>
        <v>0</v>
      </c>
      <c r="D84" s="270" t="b">
        <f t="shared" si="7"/>
        <v>0</v>
      </c>
      <c r="F84" s="325" t="s">
        <v>838</v>
      </c>
      <c r="G84" t="s">
        <v>3506</v>
      </c>
      <c r="H84" s="312" t="s">
        <v>3257</v>
      </c>
      <c r="I84" s="325" t="s">
        <v>1403</v>
      </c>
      <c r="J84" t="s">
        <v>3486</v>
      </c>
      <c r="K84" s="312" t="s">
        <v>3256</v>
      </c>
      <c r="L84" s="325" t="s">
        <v>713</v>
      </c>
      <c r="M84" t="s">
        <v>4392</v>
      </c>
      <c r="N84" s="325" t="s">
        <v>714</v>
      </c>
      <c r="O84" s="335" t="s">
        <v>730</v>
      </c>
      <c r="P84" s="325" t="s">
        <v>715</v>
      </c>
      <c r="Q84" t="s">
        <v>4409</v>
      </c>
      <c r="R84" s="325" t="s">
        <v>716</v>
      </c>
      <c r="S84" s="180" t="s">
        <v>3540</v>
      </c>
      <c r="T84" s="325" t="s">
        <v>841</v>
      </c>
      <c r="U84" s="334" t="s">
        <v>730</v>
      </c>
      <c r="V84" s="325" t="s">
        <v>4113</v>
      </c>
      <c r="W84" s="339" t="s">
        <v>730</v>
      </c>
      <c r="X84" s="330" t="s">
        <v>850</v>
      </c>
      <c r="Y84" s="331" t="s">
        <v>730</v>
      </c>
      <c r="Z84" s="325" t="s">
        <v>719</v>
      </c>
      <c r="AA84" s="334" t="s">
        <v>730</v>
      </c>
      <c r="AB84" s="325" t="s">
        <v>723</v>
      </c>
      <c r="AC84" s="331" t="s">
        <v>730</v>
      </c>
      <c r="AD84" s="325" t="s">
        <v>4114</v>
      </c>
      <c r="AE84" s="331" t="s">
        <v>730</v>
      </c>
      <c r="AF84" s="325" t="s">
        <v>724</v>
      </c>
      <c r="AG84" s="338" t="s">
        <v>730</v>
      </c>
      <c r="AH84" s="325" t="s">
        <v>735</v>
      </c>
      <c r="AI84" s="335" t="s">
        <v>730</v>
      </c>
      <c r="AJ84" s="325" t="s">
        <v>736</v>
      </c>
      <c r="AK84" s="331" t="s">
        <v>730</v>
      </c>
      <c r="AL84" s="325" t="s">
        <v>3973</v>
      </c>
      <c r="AM84" s="331" t="s">
        <v>730</v>
      </c>
      <c r="AN84" s="330" t="s">
        <v>3949</v>
      </c>
      <c r="AO84" s="337" t="s">
        <v>730</v>
      </c>
      <c r="AP84" s="326"/>
      <c r="AQ84" s="326"/>
      <c r="AR84" s="326"/>
      <c r="AS84" s="325" t="s">
        <v>3968</v>
      </c>
      <c r="AT84" s="334" t="s">
        <v>730</v>
      </c>
      <c r="AU84" s="325" t="s">
        <v>1625</v>
      </c>
      <c r="AV84" s="334" t="s">
        <v>730</v>
      </c>
      <c r="AW84" s="334" t="s">
        <v>730</v>
      </c>
    </row>
    <row r="85" spans="1:49" x14ac:dyDescent="0.25">
      <c r="A85" s="267" t="b">
        <f t="shared" si="4"/>
        <v>0</v>
      </c>
      <c r="B85" s="268" t="b">
        <f t="shared" si="5"/>
        <v>0</v>
      </c>
      <c r="C85" s="269" t="b">
        <f t="shared" si="6"/>
        <v>0</v>
      </c>
      <c r="D85" s="270" t="b">
        <f t="shared" si="7"/>
        <v>0</v>
      </c>
      <c r="F85" s="325" t="s">
        <v>838</v>
      </c>
      <c r="G85" t="s">
        <v>4653</v>
      </c>
      <c r="H85" s="312" t="s">
        <v>3257</v>
      </c>
      <c r="I85" s="325" t="s">
        <v>1403</v>
      </c>
      <c r="J85" t="s">
        <v>3489</v>
      </c>
      <c r="K85" s="312" t="s">
        <v>3256</v>
      </c>
      <c r="L85" s="325" t="s">
        <v>713</v>
      </c>
      <c r="M85" t="s">
        <v>4394</v>
      </c>
      <c r="N85" s="325" t="s">
        <v>714</v>
      </c>
      <c r="O85" s="335" t="s">
        <v>730</v>
      </c>
      <c r="P85" s="325" t="s">
        <v>715</v>
      </c>
      <c r="Q85" t="s">
        <v>4411</v>
      </c>
      <c r="R85" s="325" t="s">
        <v>716</v>
      </c>
      <c r="S85" s="180" t="s">
        <v>3543</v>
      </c>
      <c r="T85" s="325" t="s">
        <v>841</v>
      </c>
      <c r="U85" s="334" t="s">
        <v>730</v>
      </c>
      <c r="V85" s="325" t="s">
        <v>4113</v>
      </c>
      <c r="W85" s="339" t="s">
        <v>730</v>
      </c>
      <c r="X85" s="330" t="s">
        <v>850</v>
      </c>
      <c r="Y85" s="331" t="s">
        <v>730</v>
      </c>
      <c r="Z85" s="325" t="s">
        <v>719</v>
      </c>
      <c r="AA85" s="334" t="s">
        <v>730</v>
      </c>
      <c r="AB85" s="325" t="s">
        <v>723</v>
      </c>
      <c r="AC85" s="331" t="s">
        <v>730</v>
      </c>
      <c r="AD85" s="325" t="s">
        <v>4114</v>
      </c>
      <c r="AE85" s="331" t="s">
        <v>730</v>
      </c>
      <c r="AF85" s="325" t="s">
        <v>724</v>
      </c>
      <c r="AG85" s="338" t="s">
        <v>730</v>
      </c>
      <c r="AH85" s="325" t="s">
        <v>735</v>
      </c>
      <c r="AI85" s="335" t="s">
        <v>730</v>
      </c>
      <c r="AJ85" s="325" t="s">
        <v>736</v>
      </c>
      <c r="AK85" s="331" t="s">
        <v>730</v>
      </c>
      <c r="AL85" s="325" t="s">
        <v>3973</v>
      </c>
      <c r="AM85" s="331" t="s">
        <v>730</v>
      </c>
      <c r="AN85" s="330" t="s">
        <v>3949</v>
      </c>
      <c r="AO85" s="337" t="s">
        <v>730</v>
      </c>
      <c r="AP85" s="326"/>
      <c r="AQ85" s="326"/>
      <c r="AR85" s="326"/>
      <c r="AS85" s="325" t="s">
        <v>3968</v>
      </c>
      <c r="AT85" s="334" t="s">
        <v>730</v>
      </c>
      <c r="AU85" s="325" t="s">
        <v>1625</v>
      </c>
      <c r="AV85" s="334" t="s">
        <v>730</v>
      </c>
      <c r="AW85" s="334" t="s">
        <v>730</v>
      </c>
    </row>
    <row r="86" spans="1:49" x14ac:dyDescent="0.25">
      <c r="A86" s="267" t="b">
        <f t="shared" si="4"/>
        <v>0</v>
      </c>
      <c r="B86" s="268" t="b">
        <f t="shared" si="5"/>
        <v>0</v>
      </c>
      <c r="C86" s="269" t="b">
        <f t="shared" si="6"/>
        <v>0</v>
      </c>
      <c r="D86" s="270" t="b">
        <f t="shared" si="7"/>
        <v>0</v>
      </c>
      <c r="F86" s="325" t="s">
        <v>838</v>
      </c>
      <c r="G86" t="s">
        <v>4654</v>
      </c>
      <c r="H86" s="312" t="s">
        <v>3257</v>
      </c>
      <c r="I86" s="325" t="s">
        <v>1403</v>
      </c>
      <c r="J86" t="s">
        <v>3492</v>
      </c>
      <c r="K86" s="312" t="s">
        <v>3256</v>
      </c>
      <c r="L86" s="325" t="s">
        <v>713</v>
      </c>
      <c r="M86" t="s">
        <v>4396</v>
      </c>
      <c r="N86" s="325" t="s">
        <v>714</v>
      </c>
      <c r="O86" s="335" t="s">
        <v>730</v>
      </c>
      <c r="P86" s="325" t="s">
        <v>715</v>
      </c>
      <c r="Q86" t="s">
        <v>4413</v>
      </c>
      <c r="R86" s="325" t="s">
        <v>716</v>
      </c>
      <c r="S86" s="180" t="s">
        <v>3546</v>
      </c>
      <c r="T86" s="325" t="s">
        <v>841</v>
      </c>
      <c r="U86" s="334" t="s">
        <v>730</v>
      </c>
      <c r="V86" s="325" t="s">
        <v>4113</v>
      </c>
      <c r="W86" s="339" t="s">
        <v>730</v>
      </c>
      <c r="X86" s="330" t="s">
        <v>850</v>
      </c>
      <c r="Y86" s="331" t="s">
        <v>730</v>
      </c>
      <c r="Z86" s="325" t="s">
        <v>719</v>
      </c>
      <c r="AA86" s="334" t="s">
        <v>730</v>
      </c>
      <c r="AB86" s="325" t="s">
        <v>723</v>
      </c>
      <c r="AC86" s="331" t="s">
        <v>730</v>
      </c>
      <c r="AD86" s="325" t="s">
        <v>4114</v>
      </c>
      <c r="AE86" s="331" t="s">
        <v>730</v>
      </c>
      <c r="AF86" s="325" t="s">
        <v>724</v>
      </c>
      <c r="AG86" s="338" t="s">
        <v>730</v>
      </c>
      <c r="AH86" s="325" t="s">
        <v>735</v>
      </c>
      <c r="AI86" s="335" t="s">
        <v>730</v>
      </c>
      <c r="AJ86" s="325" t="s">
        <v>736</v>
      </c>
      <c r="AK86" s="331" t="s">
        <v>730</v>
      </c>
      <c r="AL86" s="325" t="s">
        <v>3973</v>
      </c>
      <c r="AM86" s="331" t="s">
        <v>730</v>
      </c>
      <c r="AN86" s="330" t="s">
        <v>3949</v>
      </c>
      <c r="AO86" s="337" t="s">
        <v>730</v>
      </c>
      <c r="AP86" s="326"/>
      <c r="AQ86" s="326"/>
      <c r="AR86" s="326"/>
      <c r="AS86" s="325" t="s">
        <v>3968</v>
      </c>
      <c r="AT86" s="334" t="s">
        <v>730</v>
      </c>
      <c r="AU86" s="325" t="s">
        <v>1625</v>
      </c>
      <c r="AV86" s="334" t="s">
        <v>730</v>
      </c>
      <c r="AW86" s="334" t="s">
        <v>730</v>
      </c>
    </row>
    <row r="87" spans="1:49" x14ac:dyDescent="0.25">
      <c r="A87" s="267" t="b">
        <f t="shared" si="4"/>
        <v>0</v>
      </c>
      <c r="B87" s="268" t="b">
        <f t="shared" si="5"/>
        <v>0</v>
      </c>
      <c r="C87" s="269" t="b">
        <f t="shared" si="6"/>
        <v>0</v>
      </c>
      <c r="D87" s="270" t="b">
        <f t="shared" si="7"/>
        <v>0</v>
      </c>
      <c r="F87" s="325" t="s">
        <v>838</v>
      </c>
      <c r="G87" t="s">
        <v>4655</v>
      </c>
      <c r="H87" s="312" t="s">
        <v>3257</v>
      </c>
      <c r="I87" s="325" t="s">
        <v>1403</v>
      </c>
      <c r="J87" t="s">
        <v>3495</v>
      </c>
      <c r="K87" s="312" t="s">
        <v>3256</v>
      </c>
      <c r="L87" s="325" t="s">
        <v>713</v>
      </c>
      <c r="M87" t="s">
        <v>4398</v>
      </c>
      <c r="N87" s="325" t="s">
        <v>714</v>
      </c>
      <c r="O87" s="335" t="s">
        <v>730</v>
      </c>
      <c r="P87" s="325" t="s">
        <v>715</v>
      </c>
      <c r="Q87" t="s">
        <v>4415</v>
      </c>
      <c r="R87" s="325" t="s">
        <v>716</v>
      </c>
      <c r="S87" s="180" t="s">
        <v>3549</v>
      </c>
      <c r="T87" s="325" t="s">
        <v>841</v>
      </c>
      <c r="U87" s="334" t="s">
        <v>730</v>
      </c>
      <c r="V87" s="325" t="s">
        <v>4113</v>
      </c>
      <c r="W87" s="339" t="s">
        <v>730</v>
      </c>
      <c r="X87" s="330" t="s">
        <v>850</v>
      </c>
      <c r="Y87" s="331" t="s">
        <v>730</v>
      </c>
      <c r="Z87" s="325" t="s">
        <v>719</v>
      </c>
      <c r="AA87" s="334" t="s">
        <v>730</v>
      </c>
      <c r="AB87" s="325" t="s">
        <v>723</v>
      </c>
      <c r="AC87" s="331" t="s">
        <v>730</v>
      </c>
      <c r="AD87" s="325" t="s">
        <v>4114</v>
      </c>
      <c r="AE87" s="331" t="s">
        <v>730</v>
      </c>
      <c r="AF87" s="325" t="s">
        <v>724</v>
      </c>
      <c r="AG87" s="338" t="s">
        <v>730</v>
      </c>
      <c r="AH87" s="325" t="s">
        <v>735</v>
      </c>
      <c r="AI87" s="335" t="s">
        <v>730</v>
      </c>
      <c r="AJ87" s="325" t="s">
        <v>736</v>
      </c>
      <c r="AK87" s="331" t="s">
        <v>730</v>
      </c>
      <c r="AL87" s="325" t="s">
        <v>3973</v>
      </c>
      <c r="AM87" s="331" t="s">
        <v>730</v>
      </c>
      <c r="AN87" s="330" t="s">
        <v>3949</v>
      </c>
      <c r="AO87" s="337" t="s">
        <v>730</v>
      </c>
      <c r="AP87" s="326"/>
      <c r="AQ87" s="326"/>
      <c r="AR87" s="326"/>
      <c r="AS87" s="325" t="s">
        <v>3968</v>
      </c>
      <c r="AT87" s="334" t="s">
        <v>730</v>
      </c>
      <c r="AU87" s="325" t="s">
        <v>1625</v>
      </c>
      <c r="AV87" s="334" t="s">
        <v>730</v>
      </c>
      <c r="AW87" s="334" t="s">
        <v>730</v>
      </c>
    </row>
    <row r="88" spans="1:49" x14ac:dyDescent="0.25">
      <c r="A88" s="267" t="b">
        <f t="shared" si="4"/>
        <v>0</v>
      </c>
      <c r="B88" s="268" t="b">
        <f t="shared" si="5"/>
        <v>0</v>
      </c>
      <c r="C88" s="269" t="b">
        <f t="shared" si="6"/>
        <v>0</v>
      </c>
      <c r="D88" s="270" t="b">
        <f t="shared" si="7"/>
        <v>0</v>
      </c>
      <c r="F88" s="325" t="s">
        <v>838</v>
      </c>
      <c r="G88" t="s">
        <v>3514</v>
      </c>
      <c r="H88" s="312" t="s">
        <v>3257</v>
      </c>
      <c r="I88" s="325" t="s">
        <v>1403</v>
      </c>
      <c r="J88" t="s">
        <v>3498</v>
      </c>
      <c r="K88" s="312" t="s">
        <v>3256</v>
      </c>
      <c r="L88" s="325" t="s">
        <v>713</v>
      </c>
      <c r="M88" t="s">
        <v>4400</v>
      </c>
      <c r="N88" s="325" t="s">
        <v>714</v>
      </c>
      <c r="O88" s="335" t="s">
        <v>730</v>
      </c>
      <c r="P88" s="325" t="s">
        <v>715</v>
      </c>
      <c r="Q88" t="s">
        <v>4417</v>
      </c>
      <c r="R88" s="325" t="s">
        <v>716</v>
      </c>
      <c r="S88" s="180" t="s">
        <v>3552</v>
      </c>
      <c r="T88" s="325" t="s">
        <v>841</v>
      </c>
      <c r="U88" s="334" t="s">
        <v>730</v>
      </c>
      <c r="V88" s="325" t="s">
        <v>4113</v>
      </c>
      <c r="W88" s="339" t="s">
        <v>730</v>
      </c>
      <c r="X88" s="330" t="s">
        <v>850</v>
      </c>
      <c r="Y88" s="331" t="s">
        <v>730</v>
      </c>
      <c r="Z88" s="325" t="s">
        <v>719</v>
      </c>
      <c r="AA88" s="334" t="s">
        <v>730</v>
      </c>
      <c r="AB88" s="325" t="s">
        <v>723</v>
      </c>
      <c r="AC88" s="331" t="s">
        <v>730</v>
      </c>
      <c r="AD88" s="325" t="s">
        <v>4114</v>
      </c>
      <c r="AE88" s="331" t="s">
        <v>730</v>
      </c>
      <c r="AF88" s="325" t="s">
        <v>724</v>
      </c>
      <c r="AG88" s="338" t="s">
        <v>730</v>
      </c>
      <c r="AH88" s="325" t="s">
        <v>735</v>
      </c>
      <c r="AI88" s="335" t="s">
        <v>730</v>
      </c>
      <c r="AJ88" s="325" t="s">
        <v>736</v>
      </c>
      <c r="AK88" s="331" t="s">
        <v>730</v>
      </c>
      <c r="AL88" s="325" t="s">
        <v>3973</v>
      </c>
      <c r="AM88" s="331" t="s">
        <v>730</v>
      </c>
      <c r="AN88" s="330" t="s">
        <v>3949</v>
      </c>
      <c r="AO88" s="337" t="s">
        <v>730</v>
      </c>
      <c r="AP88" s="326"/>
      <c r="AQ88" s="326"/>
      <c r="AR88" s="326"/>
      <c r="AS88" s="325" t="s">
        <v>3968</v>
      </c>
      <c r="AT88" s="334" t="s">
        <v>730</v>
      </c>
      <c r="AU88" s="325" t="s">
        <v>1625</v>
      </c>
      <c r="AV88" s="334" t="s">
        <v>730</v>
      </c>
      <c r="AW88" s="334" t="s">
        <v>730</v>
      </c>
    </row>
    <row r="89" spans="1:49" x14ac:dyDescent="0.25">
      <c r="A89" s="267" t="b">
        <f t="shared" si="4"/>
        <v>0</v>
      </c>
      <c r="B89" s="268" t="b">
        <f t="shared" si="5"/>
        <v>0</v>
      </c>
      <c r="C89" s="269" t="b">
        <f t="shared" si="6"/>
        <v>0</v>
      </c>
      <c r="D89" s="270" t="b">
        <f t="shared" si="7"/>
        <v>0</v>
      </c>
      <c r="F89" s="325" t="s">
        <v>838</v>
      </c>
      <c r="G89" t="s">
        <v>3517</v>
      </c>
      <c r="H89" s="312" t="s">
        <v>3257</v>
      </c>
      <c r="I89" s="325" t="s">
        <v>1403</v>
      </c>
      <c r="J89" t="s">
        <v>3501</v>
      </c>
      <c r="K89" s="312" t="s">
        <v>3256</v>
      </c>
      <c r="L89" s="325" t="s">
        <v>713</v>
      </c>
      <c r="M89" t="s">
        <v>4402</v>
      </c>
      <c r="N89" s="325" t="s">
        <v>714</v>
      </c>
      <c r="O89" s="335" t="s">
        <v>730</v>
      </c>
      <c r="P89" s="325" t="s">
        <v>715</v>
      </c>
      <c r="Q89" t="s">
        <v>4419</v>
      </c>
      <c r="R89" s="325" t="s">
        <v>716</v>
      </c>
      <c r="S89" s="180" t="s">
        <v>3555</v>
      </c>
      <c r="T89" s="325" t="s">
        <v>841</v>
      </c>
      <c r="U89" s="334" t="s">
        <v>730</v>
      </c>
      <c r="V89" s="325" t="s">
        <v>4113</v>
      </c>
      <c r="W89" s="339" t="s">
        <v>730</v>
      </c>
      <c r="X89" s="330" t="s">
        <v>850</v>
      </c>
      <c r="Y89" s="331" t="s">
        <v>730</v>
      </c>
      <c r="Z89" s="325" t="s">
        <v>719</v>
      </c>
      <c r="AA89" s="334" t="s">
        <v>730</v>
      </c>
      <c r="AB89" s="325" t="s">
        <v>723</v>
      </c>
      <c r="AC89" s="331" t="s">
        <v>730</v>
      </c>
      <c r="AD89" s="325" t="s">
        <v>4114</v>
      </c>
      <c r="AE89" s="331" t="s">
        <v>730</v>
      </c>
      <c r="AF89" s="325" t="s">
        <v>724</v>
      </c>
      <c r="AG89" s="338" t="s">
        <v>730</v>
      </c>
      <c r="AH89" s="325" t="s">
        <v>735</v>
      </c>
      <c r="AI89" s="335" t="s">
        <v>730</v>
      </c>
      <c r="AJ89" s="325" t="s">
        <v>736</v>
      </c>
      <c r="AK89" s="331" t="s">
        <v>730</v>
      </c>
      <c r="AL89" s="325" t="s">
        <v>3973</v>
      </c>
      <c r="AM89" s="331" t="s">
        <v>730</v>
      </c>
      <c r="AN89" s="330" t="s">
        <v>3949</v>
      </c>
      <c r="AO89" s="337" t="s">
        <v>730</v>
      </c>
      <c r="AP89" s="326"/>
      <c r="AQ89" s="326"/>
      <c r="AR89" s="326"/>
      <c r="AS89" s="325" t="s">
        <v>3968</v>
      </c>
      <c r="AT89" s="334" t="s">
        <v>730</v>
      </c>
      <c r="AU89" s="325" t="s">
        <v>1625</v>
      </c>
      <c r="AV89" s="334" t="s">
        <v>730</v>
      </c>
      <c r="AW89" s="334" t="s">
        <v>730</v>
      </c>
    </row>
    <row r="90" spans="1:49" x14ac:dyDescent="0.25">
      <c r="A90" s="267" t="b">
        <f t="shared" si="4"/>
        <v>0</v>
      </c>
      <c r="B90" s="268" t="b">
        <f t="shared" si="5"/>
        <v>0</v>
      </c>
      <c r="C90" s="269" t="b">
        <f t="shared" si="6"/>
        <v>0</v>
      </c>
      <c r="D90" s="270" t="b">
        <f t="shared" si="7"/>
        <v>0</v>
      </c>
      <c r="F90" s="325" t="s">
        <v>838</v>
      </c>
      <c r="G90" t="s">
        <v>3520</v>
      </c>
      <c r="H90" s="312" t="s">
        <v>3258</v>
      </c>
      <c r="I90" s="325" t="s">
        <v>1403</v>
      </c>
      <c r="J90" t="s">
        <v>3504</v>
      </c>
      <c r="K90" s="312" t="s">
        <v>3256</v>
      </c>
      <c r="L90" s="325" t="s">
        <v>713</v>
      </c>
      <c r="M90" t="s">
        <v>4404</v>
      </c>
      <c r="N90" s="325" t="s">
        <v>714</v>
      </c>
      <c r="O90" s="335" t="s">
        <v>730</v>
      </c>
      <c r="P90" s="325" t="s">
        <v>715</v>
      </c>
      <c r="Q90" t="s">
        <v>4421</v>
      </c>
      <c r="R90" s="325" t="s">
        <v>716</v>
      </c>
      <c r="S90" s="180" t="s">
        <v>3558</v>
      </c>
      <c r="T90" s="325" t="s">
        <v>841</v>
      </c>
      <c r="U90" s="334" t="s">
        <v>730</v>
      </c>
      <c r="V90" s="325" t="s">
        <v>4113</v>
      </c>
      <c r="W90" s="339" t="s">
        <v>730</v>
      </c>
      <c r="X90" s="330" t="s">
        <v>850</v>
      </c>
      <c r="Y90" s="331" t="s">
        <v>730</v>
      </c>
      <c r="Z90" s="325" t="s">
        <v>719</v>
      </c>
      <c r="AA90" s="334" t="s">
        <v>730</v>
      </c>
      <c r="AB90" s="325" t="s">
        <v>723</v>
      </c>
      <c r="AC90" s="331" t="s">
        <v>730</v>
      </c>
      <c r="AD90" s="325" t="s">
        <v>4114</v>
      </c>
      <c r="AE90" s="331" t="s">
        <v>730</v>
      </c>
      <c r="AF90" s="325" t="s">
        <v>724</v>
      </c>
      <c r="AG90" s="338" t="s">
        <v>730</v>
      </c>
      <c r="AH90" s="325" t="s">
        <v>735</v>
      </c>
      <c r="AI90" s="335" t="s">
        <v>730</v>
      </c>
      <c r="AJ90" s="325" t="s">
        <v>736</v>
      </c>
      <c r="AK90" s="331" t="s">
        <v>730</v>
      </c>
      <c r="AL90" s="325" t="s">
        <v>3973</v>
      </c>
      <c r="AM90" s="331" t="s">
        <v>730</v>
      </c>
      <c r="AN90" s="330" t="s">
        <v>3949</v>
      </c>
      <c r="AO90" s="337" t="s">
        <v>730</v>
      </c>
      <c r="AP90" s="326"/>
      <c r="AQ90" s="326"/>
      <c r="AR90" s="326"/>
      <c r="AS90" s="325" t="s">
        <v>3968</v>
      </c>
      <c r="AT90" s="334" t="s">
        <v>730</v>
      </c>
      <c r="AU90" s="325" t="s">
        <v>1625</v>
      </c>
      <c r="AV90" s="334" t="s">
        <v>730</v>
      </c>
      <c r="AW90" s="334" t="s">
        <v>730</v>
      </c>
    </row>
    <row r="91" spans="1:49" x14ac:dyDescent="0.25">
      <c r="A91" s="267" t="b">
        <f t="shared" si="4"/>
        <v>0</v>
      </c>
      <c r="B91" s="268" t="b">
        <f t="shared" si="5"/>
        <v>0</v>
      </c>
      <c r="C91" s="269" t="b">
        <f t="shared" si="6"/>
        <v>0</v>
      </c>
      <c r="D91" s="270" t="b">
        <f t="shared" si="7"/>
        <v>0</v>
      </c>
      <c r="F91" s="325" t="s">
        <v>838</v>
      </c>
      <c r="G91" t="s">
        <v>3523</v>
      </c>
      <c r="H91" s="312" t="s">
        <v>3258</v>
      </c>
      <c r="I91" s="325" t="s">
        <v>1403</v>
      </c>
      <c r="J91" t="s">
        <v>3507</v>
      </c>
      <c r="K91" s="312" t="s">
        <v>3256</v>
      </c>
      <c r="L91" s="325" t="s">
        <v>713</v>
      </c>
      <c r="M91" t="s">
        <v>4406</v>
      </c>
      <c r="N91" s="325" t="s">
        <v>714</v>
      </c>
      <c r="O91" s="335" t="s">
        <v>730</v>
      </c>
      <c r="P91" s="325" t="s">
        <v>715</v>
      </c>
      <c r="Q91" t="s">
        <v>4423</v>
      </c>
      <c r="R91" s="325" t="s">
        <v>716</v>
      </c>
      <c r="S91" s="180" t="s">
        <v>3561</v>
      </c>
      <c r="T91" s="325" t="s">
        <v>841</v>
      </c>
      <c r="U91" s="334" t="s">
        <v>730</v>
      </c>
      <c r="V91" s="325" t="s">
        <v>4113</v>
      </c>
      <c r="W91" s="339" t="s">
        <v>730</v>
      </c>
      <c r="X91" s="330" t="s">
        <v>850</v>
      </c>
      <c r="Y91" s="331" t="s">
        <v>730</v>
      </c>
      <c r="Z91" s="325" t="s">
        <v>719</v>
      </c>
      <c r="AA91" s="334" t="s">
        <v>730</v>
      </c>
      <c r="AB91" s="325" t="s">
        <v>723</v>
      </c>
      <c r="AC91" s="331" t="s">
        <v>730</v>
      </c>
      <c r="AD91" s="325" t="s">
        <v>4114</v>
      </c>
      <c r="AE91" s="331" t="s">
        <v>730</v>
      </c>
      <c r="AF91" s="325" t="s">
        <v>724</v>
      </c>
      <c r="AG91" s="338" t="s">
        <v>730</v>
      </c>
      <c r="AH91" s="325" t="s">
        <v>735</v>
      </c>
      <c r="AI91" s="335" t="s">
        <v>730</v>
      </c>
      <c r="AJ91" s="325" t="s">
        <v>736</v>
      </c>
      <c r="AK91" s="331" t="s">
        <v>730</v>
      </c>
      <c r="AL91" s="325" t="s">
        <v>3973</v>
      </c>
      <c r="AM91" s="331" t="s">
        <v>730</v>
      </c>
      <c r="AN91" s="330" t="s">
        <v>3949</v>
      </c>
      <c r="AO91" s="337" t="s">
        <v>730</v>
      </c>
      <c r="AP91" s="326"/>
      <c r="AQ91" s="326"/>
      <c r="AR91" s="326"/>
      <c r="AS91" s="325" t="s">
        <v>3968</v>
      </c>
      <c r="AT91" s="334" t="s">
        <v>730</v>
      </c>
      <c r="AU91" s="325" t="s">
        <v>1625</v>
      </c>
      <c r="AV91" s="334" t="s">
        <v>730</v>
      </c>
      <c r="AW91" s="334" t="s">
        <v>730</v>
      </c>
    </row>
    <row r="92" spans="1:49" x14ac:dyDescent="0.25">
      <c r="A92" s="267" t="b">
        <f t="shared" si="4"/>
        <v>0</v>
      </c>
      <c r="B92" s="268" t="b">
        <f t="shared" si="5"/>
        <v>0</v>
      </c>
      <c r="C92" s="269" t="b">
        <f t="shared" si="6"/>
        <v>0</v>
      </c>
      <c r="D92" s="270" t="b">
        <f t="shared" si="7"/>
        <v>0</v>
      </c>
      <c r="F92" s="325" t="s">
        <v>838</v>
      </c>
      <c r="G92" t="s">
        <v>3526</v>
      </c>
      <c r="H92" s="312" t="s">
        <v>3257</v>
      </c>
      <c r="I92" s="325" t="s">
        <v>1403</v>
      </c>
      <c r="J92" t="s">
        <v>3509</v>
      </c>
      <c r="K92" s="312" t="s">
        <v>3256</v>
      </c>
      <c r="L92" s="325" t="s">
        <v>713</v>
      </c>
      <c r="M92" t="s">
        <v>4408</v>
      </c>
      <c r="N92" s="325" t="s">
        <v>714</v>
      </c>
      <c r="O92" s="335" t="s">
        <v>730</v>
      </c>
      <c r="P92" s="325" t="s">
        <v>715</v>
      </c>
      <c r="Q92" t="s">
        <v>4425</v>
      </c>
      <c r="R92" s="325" t="s">
        <v>716</v>
      </c>
      <c r="S92" s="180" t="s">
        <v>3564</v>
      </c>
      <c r="T92" s="325" t="s">
        <v>841</v>
      </c>
      <c r="U92" s="334" t="s">
        <v>730</v>
      </c>
      <c r="V92" s="325" t="s">
        <v>4113</v>
      </c>
      <c r="W92" s="339" t="s">
        <v>730</v>
      </c>
      <c r="X92" s="330" t="s">
        <v>850</v>
      </c>
      <c r="Y92" s="331" t="s">
        <v>730</v>
      </c>
      <c r="Z92" s="325" t="s">
        <v>719</v>
      </c>
      <c r="AA92" s="334" t="s">
        <v>730</v>
      </c>
      <c r="AB92" s="325" t="s">
        <v>723</v>
      </c>
      <c r="AC92" s="331" t="s">
        <v>730</v>
      </c>
      <c r="AD92" s="325" t="s">
        <v>4114</v>
      </c>
      <c r="AE92" s="331" t="s">
        <v>730</v>
      </c>
      <c r="AF92" s="325" t="s">
        <v>724</v>
      </c>
      <c r="AG92" s="338" t="s">
        <v>730</v>
      </c>
      <c r="AH92" s="325" t="s">
        <v>735</v>
      </c>
      <c r="AI92" s="335" t="s">
        <v>730</v>
      </c>
      <c r="AJ92" s="325" t="s">
        <v>736</v>
      </c>
      <c r="AK92" s="331" t="s">
        <v>730</v>
      </c>
      <c r="AL92" s="325" t="s">
        <v>3973</v>
      </c>
      <c r="AM92" s="331" t="s">
        <v>730</v>
      </c>
      <c r="AN92" s="330" t="s">
        <v>3949</v>
      </c>
      <c r="AO92" s="337" t="s">
        <v>730</v>
      </c>
      <c r="AP92" s="326"/>
      <c r="AQ92" s="326"/>
      <c r="AR92" s="326"/>
      <c r="AS92" s="325" t="s">
        <v>3968</v>
      </c>
      <c r="AT92" s="334" t="s">
        <v>730</v>
      </c>
      <c r="AU92" s="325" t="s">
        <v>1625</v>
      </c>
      <c r="AV92" s="334" t="s">
        <v>730</v>
      </c>
      <c r="AW92" s="334" t="s">
        <v>730</v>
      </c>
    </row>
    <row r="93" spans="1:49" x14ac:dyDescent="0.25">
      <c r="A93" s="267" t="b">
        <f t="shared" si="4"/>
        <v>0</v>
      </c>
      <c r="B93" s="268" t="b">
        <f t="shared" si="5"/>
        <v>0</v>
      </c>
      <c r="C93" s="269" t="b">
        <f t="shared" si="6"/>
        <v>0</v>
      </c>
      <c r="D93" s="270" t="b">
        <f t="shared" si="7"/>
        <v>0</v>
      </c>
      <c r="F93" s="325" t="s">
        <v>838</v>
      </c>
      <c r="G93" t="s">
        <v>3529</v>
      </c>
      <c r="H93" s="312" t="s">
        <v>3257</v>
      </c>
      <c r="I93" s="325" t="s">
        <v>1403</v>
      </c>
      <c r="J93" t="s">
        <v>3510</v>
      </c>
      <c r="K93" s="312" t="s">
        <v>3256</v>
      </c>
      <c r="L93" s="325" t="s">
        <v>713</v>
      </c>
      <c r="M93" t="s">
        <v>4410</v>
      </c>
      <c r="N93" s="325" t="s">
        <v>714</v>
      </c>
      <c r="O93" s="335" t="s">
        <v>730</v>
      </c>
      <c r="P93" s="325" t="s">
        <v>715</v>
      </c>
      <c r="Q93" t="s">
        <v>4427</v>
      </c>
      <c r="R93" s="325" t="s">
        <v>716</v>
      </c>
      <c r="S93" s="180" t="s">
        <v>4094</v>
      </c>
      <c r="T93" s="325" t="s">
        <v>841</v>
      </c>
      <c r="U93" s="334" t="s">
        <v>730</v>
      </c>
      <c r="V93" s="325" t="s">
        <v>4113</v>
      </c>
      <c r="W93" s="339" t="s">
        <v>730</v>
      </c>
      <c r="X93" s="330" t="s">
        <v>850</v>
      </c>
      <c r="Y93" s="331" t="s">
        <v>730</v>
      </c>
      <c r="Z93" s="325" t="s">
        <v>719</v>
      </c>
      <c r="AA93" s="334" t="s">
        <v>730</v>
      </c>
      <c r="AB93" s="325" t="s">
        <v>723</v>
      </c>
      <c r="AC93" s="331" t="s">
        <v>730</v>
      </c>
      <c r="AD93" s="325" t="s">
        <v>4114</v>
      </c>
      <c r="AE93" s="331" t="s">
        <v>730</v>
      </c>
      <c r="AF93" s="325" t="s">
        <v>724</v>
      </c>
      <c r="AG93" s="338" t="s">
        <v>730</v>
      </c>
      <c r="AH93" s="325" t="s">
        <v>735</v>
      </c>
      <c r="AI93" s="335" t="s">
        <v>730</v>
      </c>
      <c r="AJ93" s="325" t="s">
        <v>736</v>
      </c>
      <c r="AK93" s="331" t="s">
        <v>730</v>
      </c>
      <c r="AL93" s="325" t="s">
        <v>3973</v>
      </c>
      <c r="AM93" s="331" t="s">
        <v>730</v>
      </c>
      <c r="AN93" s="330" t="s">
        <v>3949</v>
      </c>
      <c r="AO93" s="337" t="s">
        <v>730</v>
      </c>
      <c r="AP93" s="326"/>
      <c r="AQ93" s="326"/>
      <c r="AR93" s="326"/>
      <c r="AS93" s="325" t="s">
        <v>3968</v>
      </c>
      <c r="AT93" s="334" t="s">
        <v>730</v>
      </c>
      <c r="AU93" s="325" t="s">
        <v>1625</v>
      </c>
      <c r="AV93" s="334" t="s">
        <v>730</v>
      </c>
      <c r="AW93" s="334" t="s">
        <v>730</v>
      </c>
    </row>
    <row r="94" spans="1:49" x14ac:dyDescent="0.25">
      <c r="A94" s="267" t="b">
        <f t="shared" si="4"/>
        <v>0</v>
      </c>
      <c r="B94" s="268" t="b">
        <f t="shared" si="5"/>
        <v>0</v>
      </c>
      <c r="C94" s="269" t="b">
        <f t="shared" si="6"/>
        <v>0</v>
      </c>
      <c r="D94" s="270" t="b">
        <f t="shared" si="7"/>
        <v>0</v>
      </c>
      <c r="F94" s="325" t="s">
        <v>838</v>
      </c>
      <c r="G94" t="s">
        <v>3532</v>
      </c>
      <c r="H94" s="312" t="s">
        <v>3257</v>
      </c>
      <c r="I94" s="325" t="s">
        <v>1403</v>
      </c>
      <c r="J94" t="s">
        <v>3512</v>
      </c>
      <c r="K94" s="312" t="s">
        <v>3259</v>
      </c>
      <c r="L94" s="325" t="s">
        <v>713</v>
      </c>
      <c r="M94" t="s">
        <v>4412</v>
      </c>
      <c r="N94" s="325" t="s">
        <v>714</v>
      </c>
      <c r="O94" s="335" t="s">
        <v>730</v>
      </c>
      <c r="P94" s="325" t="s">
        <v>715</v>
      </c>
      <c r="Q94" t="s">
        <v>4600</v>
      </c>
      <c r="R94" s="325" t="s">
        <v>716</v>
      </c>
      <c r="S94" s="180" t="s">
        <v>3567</v>
      </c>
      <c r="T94" s="325" t="s">
        <v>841</v>
      </c>
      <c r="U94" s="334" t="s">
        <v>730</v>
      </c>
      <c r="V94" s="325" t="s">
        <v>4113</v>
      </c>
      <c r="W94" s="339" t="s">
        <v>730</v>
      </c>
      <c r="X94" s="330" t="s">
        <v>850</v>
      </c>
      <c r="Y94" s="331" t="s">
        <v>730</v>
      </c>
      <c r="Z94" s="325" t="s">
        <v>719</v>
      </c>
      <c r="AA94" s="334" t="s">
        <v>730</v>
      </c>
      <c r="AB94" s="325" t="s">
        <v>723</v>
      </c>
      <c r="AC94" s="331" t="s">
        <v>730</v>
      </c>
      <c r="AD94" s="325" t="s">
        <v>4114</v>
      </c>
      <c r="AE94" s="331" t="s">
        <v>730</v>
      </c>
      <c r="AF94" s="325" t="s">
        <v>724</v>
      </c>
      <c r="AG94" s="338" t="s">
        <v>730</v>
      </c>
      <c r="AH94" s="325" t="s">
        <v>735</v>
      </c>
      <c r="AI94" s="335" t="s">
        <v>730</v>
      </c>
      <c r="AJ94" s="325" t="s">
        <v>736</v>
      </c>
      <c r="AK94" s="331" t="s">
        <v>730</v>
      </c>
      <c r="AL94" s="325" t="s">
        <v>3973</v>
      </c>
      <c r="AM94" s="331" t="s">
        <v>730</v>
      </c>
      <c r="AN94" s="330" t="s">
        <v>3949</v>
      </c>
      <c r="AO94" s="337" t="s">
        <v>730</v>
      </c>
      <c r="AP94" s="326"/>
      <c r="AQ94" s="326"/>
      <c r="AR94" s="326"/>
      <c r="AS94" s="325" t="s">
        <v>3968</v>
      </c>
      <c r="AT94" s="334" t="s">
        <v>730</v>
      </c>
      <c r="AU94" s="325" t="s">
        <v>1625</v>
      </c>
      <c r="AV94" s="334" t="s">
        <v>730</v>
      </c>
      <c r="AW94" s="334" t="s">
        <v>730</v>
      </c>
    </row>
    <row r="95" spans="1:49" x14ac:dyDescent="0.25">
      <c r="A95" s="267" t="b">
        <f t="shared" si="4"/>
        <v>0</v>
      </c>
      <c r="B95" s="268" t="b">
        <f t="shared" si="5"/>
        <v>0</v>
      </c>
      <c r="C95" s="269" t="b">
        <f t="shared" si="6"/>
        <v>0</v>
      </c>
      <c r="D95" s="270" t="b">
        <f t="shared" si="7"/>
        <v>0</v>
      </c>
      <c r="F95" s="325" t="s">
        <v>838</v>
      </c>
      <c r="G95" t="s">
        <v>3535</v>
      </c>
      <c r="H95" s="312" t="s">
        <v>3257</v>
      </c>
      <c r="I95" s="325" t="s">
        <v>1403</v>
      </c>
      <c r="J95" t="s">
        <v>3515</v>
      </c>
      <c r="K95" s="312" t="s">
        <v>3259</v>
      </c>
      <c r="L95" s="325" t="s">
        <v>713</v>
      </c>
      <c r="M95" t="s">
        <v>4414</v>
      </c>
      <c r="N95" s="325" t="s">
        <v>714</v>
      </c>
      <c r="O95" s="335" t="s">
        <v>730</v>
      </c>
      <c r="P95" s="325" t="s">
        <v>715</v>
      </c>
      <c r="Q95" t="s">
        <v>4429</v>
      </c>
      <c r="R95" s="325" t="s">
        <v>716</v>
      </c>
      <c r="S95" s="180" t="s">
        <v>3570</v>
      </c>
      <c r="T95" s="325" t="s">
        <v>841</v>
      </c>
      <c r="U95" s="334" t="s">
        <v>730</v>
      </c>
      <c r="V95" s="325" t="s">
        <v>4113</v>
      </c>
      <c r="W95" s="339" t="s">
        <v>730</v>
      </c>
      <c r="X95" s="330" t="s">
        <v>850</v>
      </c>
      <c r="Y95" s="331" t="s">
        <v>730</v>
      </c>
      <c r="Z95" s="325" t="s">
        <v>719</v>
      </c>
      <c r="AA95" s="334" t="s">
        <v>730</v>
      </c>
      <c r="AB95" s="325" t="s">
        <v>723</v>
      </c>
      <c r="AC95" s="331" t="s">
        <v>730</v>
      </c>
      <c r="AD95" s="325" t="s">
        <v>4114</v>
      </c>
      <c r="AE95" s="331" t="s">
        <v>730</v>
      </c>
      <c r="AF95" s="325" t="s">
        <v>724</v>
      </c>
      <c r="AG95" s="338" t="s">
        <v>730</v>
      </c>
      <c r="AH95" s="325" t="s">
        <v>735</v>
      </c>
      <c r="AI95" s="335" t="s">
        <v>730</v>
      </c>
      <c r="AJ95" s="325" t="s">
        <v>736</v>
      </c>
      <c r="AK95" s="331" t="s">
        <v>730</v>
      </c>
      <c r="AL95" s="325" t="s">
        <v>3973</v>
      </c>
      <c r="AM95" s="331" t="s">
        <v>730</v>
      </c>
      <c r="AN95" s="330" t="s">
        <v>3949</v>
      </c>
      <c r="AO95" s="337" t="s">
        <v>730</v>
      </c>
      <c r="AP95" s="326"/>
      <c r="AQ95" s="326"/>
      <c r="AR95" s="326"/>
      <c r="AS95" s="325" t="s">
        <v>3968</v>
      </c>
      <c r="AT95" s="334" t="s">
        <v>730</v>
      </c>
      <c r="AU95" s="325" t="s">
        <v>1625</v>
      </c>
      <c r="AV95" s="334" t="s">
        <v>730</v>
      </c>
      <c r="AW95" s="334" t="s">
        <v>730</v>
      </c>
    </row>
    <row r="96" spans="1:49" x14ac:dyDescent="0.25">
      <c r="A96" s="267" t="b">
        <f t="shared" si="4"/>
        <v>0</v>
      </c>
      <c r="B96" s="268" t="b">
        <f t="shared" si="5"/>
        <v>0</v>
      </c>
      <c r="C96" s="269" t="b">
        <f t="shared" si="6"/>
        <v>0</v>
      </c>
      <c r="D96" s="270" t="b">
        <f t="shared" si="7"/>
        <v>0</v>
      </c>
      <c r="F96" s="325" t="s">
        <v>838</v>
      </c>
      <c r="G96" t="s">
        <v>3956</v>
      </c>
      <c r="H96" s="312" t="s">
        <v>3257</v>
      </c>
      <c r="I96" s="325" t="s">
        <v>1403</v>
      </c>
      <c r="J96" t="s">
        <v>3518</v>
      </c>
      <c r="K96" s="312" t="s">
        <v>3259</v>
      </c>
      <c r="L96" s="325" t="s">
        <v>713</v>
      </c>
      <c r="M96" t="s">
        <v>4416</v>
      </c>
      <c r="N96" s="325" t="s">
        <v>714</v>
      </c>
      <c r="O96" s="335" t="s">
        <v>730</v>
      </c>
      <c r="P96" s="325" t="s">
        <v>715</v>
      </c>
      <c r="Q96" t="s">
        <v>4601</v>
      </c>
      <c r="R96" s="325" t="s">
        <v>716</v>
      </c>
      <c r="S96" s="180" t="s">
        <v>3573</v>
      </c>
      <c r="T96" s="325" t="s">
        <v>841</v>
      </c>
      <c r="U96" s="334" t="s">
        <v>730</v>
      </c>
      <c r="V96" s="325" t="s">
        <v>4113</v>
      </c>
      <c r="W96" s="339" t="s">
        <v>730</v>
      </c>
      <c r="X96" s="330" t="s">
        <v>850</v>
      </c>
      <c r="Y96" s="331" t="s">
        <v>730</v>
      </c>
      <c r="Z96" s="325" t="s">
        <v>719</v>
      </c>
      <c r="AA96" s="334" t="s">
        <v>730</v>
      </c>
      <c r="AB96" s="325" t="s">
        <v>723</v>
      </c>
      <c r="AC96" s="331" t="s">
        <v>730</v>
      </c>
      <c r="AD96" s="325" t="s">
        <v>4114</v>
      </c>
      <c r="AE96" s="331" t="s">
        <v>730</v>
      </c>
      <c r="AF96" s="325" t="s">
        <v>724</v>
      </c>
      <c r="AG96" s="338" t="s">
        <v>730</v>
      </c>
      <c r="AH96" s="325" t="s">
        <v>735</v>
      </c>
      <c r="AI96" s="335" t="s">
        <v>730</v>
      </c>
      <c r="AJ96" s="325" t="s">
        <v>736</v>
      </c>
      <c r="AK96" s="331" t="s">
        <v>730</v>
      </c>
      <c r="AL96" s="325" t="s">
        <v>3973</v>
      </c>
      <c r="AM96" s="331" t="s">
        <v>730</v>
      </c>
      <c r="AN96" s="330" t="s">
        <v>3949</v>
      </c>
      <c r="AO96" s="337" t="s">
        <v>730</v>
      </c>
      <c r="AP96" s="326"/>
      <c r="AQ96" s="326"/>
      <c r="AR96" s="326"/>
      <c r="AS96" s="325" t="s">
        <v>3968</v>
      </c>
      <c r="AT96" s="334" t="s">
        <v>730</v>
      </c>
      <c r="AU96" s="325" t="s">
        <v>1625</v>
      </c>
      <c r="AV96" s="334" t="s">
        <v>730</v>
      </c>
      <c r="AW96" s="334" t="s">
        <v>730</v>
      </c>
    </row>
    <row r="97" spans="1:49" x14ac:dyDescent="0.25">
      <c r="A97" s="267" t="b">
        <f t="shared" si="4"/>
        <v>0</v>
      </c>
      <c r="B97" s="268" t="b">
        <f t="shared" si="5"/>
        <v>0</v>
      </c>
      <c r="C97" s="269" t="b">
        <f t="shared" si="6"/>
        <v>0</v>
      </c>
      <c r="D97" s="270" t="b">
        <f t="shared" si="7"/>
        <v>0</v>
      </c>
      <c r="F97" s="325" t="s">
        <v>838</v>
      </c>
      <c r="G97" t="s">
        <v>3538</v>
      </c>
      <c r="H97" s="312" t="s">
        <v>3257</v>
      </c>
      <c r="I97" s="325" t="s">
        <v>1403</v>
      </c>
      <c r="J97" t="s">
        <v>3521</v>
      </c>
      <c r="K97" s="312" t="s">
        <v>3259</v>
      </c>
      <c r="L97" s="325" t="s">
        <v>713</v>
      </c>
      <c r="M97" t="s">
        <v>4418</v>
      </c>
      <c r="N97" s="325" t="s">
        <v>714</v>
      </c>
      <c r="O97" s="335" t="s">
        <v>730</v>
      </c>
      <c r="P97" s="325" t="s">
        <v>715</v>
      </c>
      <c r="Q97" t="s">
        <v>4431</v>
      </c>
      <c r="R97" s="325" t="s">
        <v>716</v>
      </c>
      <c r="S97" s="180" t="s">
        <v>3576</v>
      </c>
      <c r="T97" s="325" t="s">
        <v>841</v>
      </c>
      <c r="U97" s="334" t="s">
        <v>730</v>
      </c>
      <c r="V97" s="325" t="s">
        <v>4113</v>
      </c>
      <c r="W97" s="339" t="s">
        <v>730</v>
      </c>
      <c r="X97" s="330" t="s">
        <v>850</v>
      </c>
      <c r="Y97" s="331" t="s">
        <v>730</v>
      </c>
      <c r="Z97" s="325" t="s">
        <v>719</v>
      </c>
      <c r="AA97" s="334" t="s">
        <v>730</v>
      </c>
      <c r="AB97" s="325" t="s">
        <v>723</v>
      </c>
      <c r="AC97" s="331" t="s">
        <v>730</v>
      </c>
      <c r="AD97" s="325" t="s">
        <v>4114</v>
      </c>
      <c r="AE97" s="331" t="s">
        <v>730</v>
      </c>
      <c r="AF97" s="325" t="s">
        <v>724</v>
      </c>
      <c r="AG97" s="338" t="s">
        <v>730</v>
      </c>
      <c r="AH97" s="325" t="s">
        <v>735</v>
      </c>
      <c r="AI97" s="335" t="s">
        <v>730</v>
      </c>
      <c r="AJ97" s="325" t="s">
        <v>736</v>
      </c>
      <c r="AK97" s="331" t="s">
        <v>730</v>
      </c>
      <c r="AL97" s="325" t="s">
        <v>3973</v>
      </c>
      <c r="AM97" s="331" t="s">
        <v>730</v>
      </c>
      <c r="AN97" s="330" t="s">
        <v>3949</v>
      </c>
      <c r="AO97" s="337" t="s">
        <v>730</v>
      </c>
      <c r="AP97" s="326"/>
      <c r="AQ97" s="326"/>
      <c r="AR97" s="326"/>
      <c r="AS97" s="325" t="s">
        <v>3968</v>
      </c>
      <c r="AT97" s="334" t="s">
        <v>730</v>
      </c>
      <c r="AU97" s="325" t="s">
        <v>1625</v>
      </c>
      <c r="AV97" s="334" t="s">
        <v>730</v>
      </c>
      <c r="AW97" s="334" t="s">
        <v>730</v>
      </c>
    </row>
    <row r="98" spans="1:49" x14ac:dyDescent="0.25">
      <c r="A98" s="267" t="b">
        <f t="shared" si="4"/>
        <v>0</v>
      </c>
      <c r="B98" s="268" t="b">
        <f t="shared" si="5"/>
        <v>0</v>
      </c>
      <c r="C98" s="269" t="b">
        <f t="shared" si="6"/>
        <v>0</v>
      </c>
      <c r="D98" s="270" t="b">
        <f t="shared" si="7"/>
        <v>0</v>
      </c>
      <c r="F98" s="325" t="s">
        <v>838</v>
      </c>
      <c r="G98" t="s">
        <v>3541</v>
      </c>
      <c r="H98" s="312" t="s">
        <v>3257</v>
      </c>
      <c r="I98" s="325" t="s">
        <v>1403</v>
      </c>
      <c r="J98" t="s">
        <v>3524</v>
      </c>
      <c r="K98" s="312" t="s">
        <v>3259</v>
      </c>
      <c r="L98" s="325" t="s">
        <v>713</v>
      </c>
      <c r="M98" t="s">
        <v>4420</v>
      </c>
      <c r="N98" s="325" t="s">
        <v>714</v>
      </c>
      <c r="O98" s="335" t="s">
        <v>730</v>
      </c>
      <c r="P98" s="325" t="s">
        <v>715</v>
      </c>
      <c r="Q98" t="s">
        <v>4433</v>
      </c>
      <c r="R98" s="325" t="s">
        <v>716</v>
      </c>
      <c r="S98" s="180" t="s">
        <v>3578</v>
      </c>
      <c r="T98" s="325" t="s">
        <v>841</v>
      </c>
      <c r="U98" s="334" t="s">
        <v>730</v>
      </c>
      <c r="V98" s="325" t="s">
        <v>4113</v>
      </c>
      <c r="W98" s="339" t="s">
        <v>730</v>
      </c>
      <c r="X98" s="330" t="s">
        <v>850</v>
      </c>
      <c r="Y98" s="331" t="s">
        <v>730</v>
      </c>
      <c r="Z98" s="325" t="s">
        <v>719</v>
      </c>
      <c r="AA98" s="334" t="s">
        <v>730</v>
      </c>
      <c r="AB98" s="325" t="s">
        <v>723</v>
      </c>
      <c r="AC98" s="331" t="s">
        <v>730</v>
      </c>
      <c r="AD98" s="325" t="s">
        <v>4114</v>
      </c>
      <c r="AE98" s="331" t="s">
        <v>730</v>
      </c>
      <c r="AF98" s="325" t="s">
        <v>724</v>
      </c>
      <c r="AG98" s="338" t="s">
        <v>730</v>
      </c>
      <c r="AH98" s="325" t="s">
        <v>735</v>
      </c>
      <c r="AI98" s="335" t="s">
        <v>730</v>
      </c>
      <c r="AJ98" s="325" t="s">
        <v>736</v>
      </c>
      <c r="AK98" s="331" t="s">
        <v>730</v>
      </c>
      <c r="AL98" s="325" t="s">
        <v>3973</v>
      </c>
      <c r="AM98" s="331" t="s">
        <v>730</v>
      </c>
      <c r="AN98" s="330" t="s">
        <v>3949</v>
      </c>
      <c r="AO98" s="337" t="s">
        <v>730</v>
      </c>
      <c r="AP98" s="326"/>
      <c r="AQ98" s="326"/>
      <c r="AR98" s="326"/>
      <c r="AS98" s="325" t="s">
        <v>3968</v>
      </c>
      <c r="AT98" s="334" t="s">
        <v>730</v>
      </c>
      <c r="AU98" s="325" t="s">
        <v>1625</v>
      </c>
      <c r="AV98" s="334" t="s">
        <v>730</v>
      </c>
      <c r="AW98" s="334" t="s">
        <v>730</v>
      </c>
    </row>
    <row r="99" spans="1:49" x14ac:dyDescent="0.25">
      <c r="A99" s="267" t="b">
        <f t="shared" si="4"/>
        <v>0</v>
      </c>
      <c r="B99" s="268" t="b">
        <f t="shared" si="5"/>
        <v>0</v>
      </c>
      <c r="C99" s="269" t="b">
        <f t="shared" si="6"/>
        <v>0</v>
      </c>
      <c r="D99" s="270" t="b">
        <f t="shared" si="7"/>
        <v>0</v>
      </c>
      <c r="F99" s="325" t="s">
        <v>838</v>
      </c>
      <c r="G99" t="s">
        <v>3544</v>
      </c>
      <c r="H99" s="312" t="s">
        <v>3257</v>
      </c>
      <c r="I99" s="325" t="s">
        <v>1403</v>
      </c>
      <c r="J99" t="s">
        <v>4656</v>
      </c>
      <c r="K99" s="312" t="s">
        <v>3259</v>
      </c>
      <c r="L99" s="325" t="s">
        <v>713</v>
      </c>
      <c r="M99" t="s">
        <v>4422</v>
      </c>
      <c r="N99" s="325" t="s">
        <v>714</v>
      </c>
      <c r="O99" s="335" t="s">
        <v>730</v>
      </c>
      <c r="P99" s="325" t="s">
        <v>715</v>
      </c>
      <c r="Q99" t="s">
        <v>4435</v>
      </c>
      <c r="R99" s="325" t="s">
        <v>716</v>
      </c>
      <c r="S99" s="180" t="s">
        <v>3581</v>
      </c>
      <c r="T99" s="325" t="s">
        <v>841</v>
      </c>
      <c r="U99" s="334" t="s">
        <v>730</v>
      </c>
      <c r="V99" s="325" t="s">
        <v>4113</v>
      </c>
      <c r="W99" s="339" t="s">
        <v>730</v>
      </c>
      <c r="X99" s="330" t="s">
        <v>850</v>
      </c>
      <c r="Y99" s="331" t="s">
        <v>730</v>
      </c>
      <c r="Z99" s="325" t="s">
        <v>719</v>
      </c>
      <c r="AA99" s="334" t="s">
        <v>730</v>
      </c>
      <c r="AB99" s="325" t="s">
        <v>723</v>
      </c>
      <c r="AC99" s="331" t="s">
        <v>730</v>
      </c>
      <c r="AD99" s="325" t="s">
        <v>4114</v>
      </c>
      <c r="AE99" s="331" t="s">
        <v>730</v>
      </c>
      <c r="AF99" s="325" t="s">
        <v>724</v>
      </c>
      <c r="AG99" s="338" t="s">
        <v>730</v>
      </c>
      <c r="AH99" s="325" t="s">
        <v>735</v>
      </c>
      <c r="AI99" s="335" t="s">
        <v>730</v>
      </c>
      <c r="AJ99" s="325" t="s">
        <v>736</v>
      </c>
      <c r="AK99" s="331" t="s">
        <v>730</v>
      </c>
      <c r="AL99" s="325" t="s">
        <v>3973</v>
      </c>
      <c r="AM99" s="331" t="s">
        <v>730</v>
      </c>
      <c r="AN99" s="330" t="s">
        <v>3949</v>
      </c>
      <c r="AO99" s="337" t="s">
        <v>730</v>
      </c>
      <c r="AP99" s="326"/>
      <c r="AQ99" s="326"/>
      <c r="AR99" s="326"/>
      <c r="AS99" s="325" t="s">
        <v>3968</v>
      </c>
      <c r="AT99" s="334" t="s">
        <v>730</v>
      </c>
      <c r="AU99" s="325" t="s">
        <v>1625</v>
      </c>
      <c r="AV99" s="334" t="s">
        <v>730</v>
      </c>
      <c r="AW99" s="334" t="s">
        <v>730</v>
      </c>
    </row>
    <row r="100" spans="1:49" x14ac:dyDescent="0.25">
      <c r="A100" s="267" t="b">
        <f t="shared" si="4"/>
        <v>0</v>
      </c>
      <c r="B100" s="268" t="b">
        <f t="shared" si="5"/>
        <v>0</v>
      </c>
      <c r="C100" s="269" t="b">
        <f t="shared" si="6"/>
        <v>0</v>
      </c>
      <c r="D100" s="270" t="b">
        <f t="shared" si="7"/>
        <v>0</v>
      </c>
      <c r="F100" s="325" t="s">
        <v>838</v>
      </c>
      <c r="G100" t="s">
        <v>3547</v>
      </c>
      <c r="H100" s="312" t="s">
        <v>3258</v>
      </c>
      <c r="I100" s="325" t="s">
        <v>1403</v>
      </c>
      <c r="J100" t="s">
        <v>4657</v>
      </c>
      <c r="K100" s="312" t="s">
        <v>3259</v>
      </c>
      <c r="L100" s="325" t="s">
        <v>713</v>
      </c>
      <c r="M100" t="s">
        <v>4424</v>
      </c>
      <c r="N100" s="325" t="s">
        <v>714</v>
      </c>
      <c r="O100" s="335" t="s">
        <v>730</v>
      </c>
      <c r="P100" s="325" t="s">
        <v>715</v>
      </c>
      <c r="Q100" t="s">
        <v>4437</v>
      </c>
      <c r="R100" s="325" t="s">
        <v>716</v>
      </c>
      <c r="S100" s="180" t="s">
        <v>3584</v>
      </c>
      <c r="T100" s="325" t="s">
        <v>841</v>
      </c>
      <c r="U100" s="334" t="s">
        <v>730</v>
      </c>
      <c r="V100" s="325" t="s">
        <v>4113</v>
      </c>
      <c r="W100" s="339" t="s">
        <v>730</v>
      </c>
      <c r="X100" s="330" t="s">
        <v>850</v>
      </c>
      <c r="Y100" s="331" t="s">
        <v>730</v>
      </c>
      <c r="Z100" s="325" t="s">
        <v>719</v>
      </c>
      <c r="AA100" s="334" t="s">
        <v>730</v>
      </c>
      <c r="AB100" s="325" t="s">
        <v>723</v>
      </c>
      <c r="AC100" s="331" t="s">
        <v>730</v>
      </c>
      <c r="AD100" s="325" t="s">
        <v>4114</v>
      </c>
      <c r="AE100" s="331" t="s">
        <v>730</v>
      </c>
      <c r="AF100" s="325" t="s">
        <v>724</v>
      </c>
      <c r="AG100" s="338" t="s">
        <v>730</v>
      </c>
      <c r="AH100" s="325" t="s">
        <v>735</v>
      </c>
      <c r="AI100" s="335" t="s">
        <v>730</v>
      </c>
      <c r="AJ100" s="325" t="s">
        <v>736</v>
      </c>
      <c r="AK100" s="331" t="s">
        <v>730</v>
      </c>
      <c r="AL100" s="325" t="s">
        <v>3973</v>
      </c>
      <c r="AM100" s="331" t="s">
        <v>730</v>
      </c>
      <c r="AN100" s="330" t="s">
        <v>3949</v>
      </c>
      <c r="AO100" s="337" t="s">
        <v>730</v>
      </c>
      <c r="AP100" s="326"/>
      <c r="AQ100" s="326"/>
      <c r="AR100" s="326"/>
      <c r="AS100" s="325" t="s">
        <v>3968</v>
      </c>
      <c r="AT100" s="334" t="s">
        <v>730</v>
      </c>
      <c r="AU100" s="325" t="s">
        <v>1625</v>
      </c>
      <c r="AV100" s="334" t="s">
        <v>730</v>
      </c>
      <c r="AW100" s="334" t="s">
        <v>730</v>
      </c>
    </row>
    <row r="101" spans="1:49" x14ac:dyDescent="0.25">
      <c r="A101" s="267" t="b">
        <f t="shared" si="4"/>
        <v>0</v>
      </c>
      <c r="B101" s="268" t="b">
        <f t="shared" si="5"/>
        <v>0</v>
      </c>
      <c r="C101" s="269" t="b">
        <f t="shared" si="6"/>
        <v>0</v>
      </c>
      <c r="D101" s="270" t="b">
        <f t="shared" si="7"/>
        <v>0</v>
      </c>
      <c r="F101" s="325" t="s">
        <v>838</v>
      </c>
      <c r="G101" t="s">
        <v>3550</v>
      </c>
      <c r="H101" s="312" t="s">
        <v>3258</v>
      </c>
      <c r="I101" s="325" t="s">
        <v>1403</v>
      </c>
      <c r="J101" t="s">
        <v>3527</v>
      </c>
      <c r="K101" s="312" t="s">
        <v>3256</v>
      </c>
      <c r="L101" s="325" t="s">
        <v>713</v>
      </c>
      <c r="M101" t="s">
        <v>4426</v>
      </c>
      <c r="N101" s="325" t="s">
        <v>714</v>
      </c>
      <c r="O101" s="335" t="s">
        <v>730</v>
      </c>
      <c r="P101" s="325" t="s">
        <v>715</v>
      </c>
      <c r="Q101" t="s">
        <v>4602</v>
      </c>
      <c r="R101" s="325" t="s">
        <v>716</v>
      </c>
      <c r="S101" s="180" t="s">
        <v>4095</v>
      </c>
      <c r="T101" s="325" t="s">
        <v>841</v>
      </c>
      <c r="U101" s="334" t="s">
        <v>730</v>
      </c>
      <c r="V101" s="325" t="s">
        <v>4113</v>
      </c>
      <c r="W101" s="339" t="s">
        <v>730</v>
      </c>
      <c r="X101" s="330" t="s">
        <v>850</v>
      </c>
      <c r="Y101" s="331" t="s">
        <v>730</v>
      </c>
      <c r="Z101" s="325" t="s">
        <v>719</v>
      </c>
      <c r="AA101" s="334" t="s">
        <v>730</v>
      </c>
      <c r="AB101" s="325" t="s">
        <v>723</v>
      </c>
      <c r="AC101" s="331" t="s">
        <v>730</v>
      </c>
      <c r="AD101" s="325" t="s">
        <v>4114</v>
      </c>
      <c r="AE101" s="331" t="s">
        <v>730</v>
      </c>
      <c r="AF101" s="325" t="s">
        <v>724</v>
      </c>
      <c r="AG101" s="338" t="s">
        <v>730</v>
      </c>
      <c r="AH101" s="325" t="s">
        <v>735</v>
      </c>
      <c r="AI101" s="335" t="s">
        <v>730</v>
      </c>
      <c r="AJ101" s="325" t="s">
        <v>736</v>
      </c>
      <c r="AK101" s="331" t="s">
        <v>730</v>
      </c>
      <c r="AL101" s="325" t="s">
        <v>3973</v>
      </c>
      <c r="AM101" s="331" t="s">
        <v>730</v>
      </c>
      <c r="AN101" s="330" t="s">
        <v>3949</v>
      </c>
      <c r="AO101" s="337" t="s">
        <v>730</v>
      </c>
      <c r="AP101" s="326"/>
      <c r="AQ101" s="326"/>
      <c r="AR101" s="326"/>
      <c r="AS101" s="325" t="s">
        <v>3968</v>
      </c>
      <c r="AT101" s="334" t="s">
        <v>730</v>
      </c>
      <c r="AU101" s="325" t="s">
        <v>1625</v>
      </c>
      <c r="AV101" s="334" t="s">
        <v>730</v>
      </c>
      <c r="AW101" s="334" t="s">
        <v>730</v>
      </c>
    </row>
    <row r="102" spans="1:49" x14ac:dyDescent="0.25">
      <c r="A102" s="267" t="b">
        <f t="shared" si="4"/>
        <v>0</v>
      </c>
      <c r="B102" s="268" t="b">
        <f t="shared" si="5"/>
        <v>0</v>
      </c>
      <c r="C102" s="269" t="b">
        <f t="shared" si="6"/>
        <v>0</v>
      </c>
      <c r="D102" s="270" t="b">
        <f t="shared" si="7"/>
        <v>0</v>
      </c>
      <c r="F102" s="325" t="s">
        <v>838</v>
      </c>
      <c r="G102" t="s">
        <v>3553</v>
      </c>
      <c r="H102" s="312" t="s">
        <v>3258</v>
      </c>
      <c r="I102" s="325" t="s">
        <v>1403</v>
      </c>
      <c r="J102" t="s">
        <v>3530</v>
      </c>
      <c r="K102" s="312" t="s">
        <v>3256</v>
      </c>
      <c r="L102" s="325" t="s">
        <v>713</v>
      </c>
      <c r="M102" t="s">
        <v>4428</v>
      </c>
      <c r="N102" s="325" t="s">
        <v>714</v>
      </c>
      <c r="O102" s="335" t="s">
        <v>730</v>
      </c>
      <c r="P102" s="325" t="s">
        <v>715</v>
      </c>
      <c r="Q102" t="s">
        <v>4439</v>
      </c>
      <c r="R102" s="325" t="s">
        <v>716</v>
      </c>
      <c r="S102" s="180" t="s">
        <v>3587</v>
      </c>
      <c r="T102" s="325" t="s">
        <v>841</v>
      </c>
      <c r="U102" s="334" t="s">
        <v>730</v>
      </c>
      <c r="V102" s="325" t="s">
        <v>4113</v>
      </c>
      <c r="W102" s="339" t="s">
        <v>730</v>
      </c>
      <c r="X102" s="330" t="s">
        <v>850</v>
      </c>
      <c r="Y102" s="331" t="s">
        <v>730</v>
      </c>
      <c r="Z102" s="325" t="s">
        <v>719</v>
      </c>
      <c r="AA102" s="334" t="s">
        <v>730</v>
      </c>
      <c r="AB102" s="325" t="s">
        <v>723</v>
      </c>
      <c r="AC102" s="331" t="s">
        <v>730</v>
      </c>
      <c r="AD102" s="325" t="s">
        <v>4114</v>
      </c>
      <c r="AE102" s="331" t="s">
        <v>730</v>
      </c>
      <c r="AF102" s="325" t="s">
        <v>724</v>
      </c>
      <c r="AG102" s="338" t="s">
        <v>730</v>
      </c>
      <c r="AH102" s="325" t="s">
        <v>735</v>
      </c>
      <c r="AI102" s="335" t="s">
        <v>730</v>
      </c>
      <c r="AJ102" s="325" t="s">
        <v>736</v>
      </c>
      <c r="AK102" s="331" t="s">
        <v>730</v>
      </c>
      <c r="AL102" s="325" t="s">
        <v>3973</v>
      </c>
      <c r="AM102" s="331" t="s">
        <v>730</v>
      </c>
      <c r="AN102" s="330" t="s">
        <v>3949</v>
      </c>
      <c r="AO102" s="337" t="s">
        <v>730</v>
      </c>
      <c r="AP102" s="326"/>
      <c r="AQ102" s="326"/>
      <c r="AR102" s="326"/>
      <c r="AS102" s="325" t="s">
        <v>3968</v>
      </c>
      <c r="AT102" s="334" t="s">
        <v>730</v>
      </c>
      <c r="AU102" s="325" t="s">
        <v>1625</v>
      </c>
      <c r="AV102" s="334" t="s">
        <v>730</v>
      </c>
      <c r="AW102" s="334" t="s">
        <v>730</v>
      </c>
    </row>
    <row r="103" spans="1:49" x14ac:dyDescent="0.25">
      <c r="A103" s="267" t="b">
        <f t="shared" si="4"/>
        <v>0</v>
      </c>
      <c r="B103" s="268" t="b">
        <f t="shared" si="5"/>
        <v>0</v>
      </c>
      <c r="C103" s="269" t="b">
        <f t="shared" si="6"/>
        <v>0</v>
      </c>
      <c r="D103" s="270" t="b">
        <f t="shared" si="7"/>
        <v>0</v>
      </c>
      <c r="F103" s="325" t="s">
        <v>838</v>
      </c>
      <c r="G103" t="s">
        <v>3556</v>
      </c>
      <c r="H103" s="312" t="s">
        <v>3258</v>
      </c>
      <c r="I103" s="325" t="s">
        <v>1403</v>
      </c>
      <c r="J103" t="s">
        <v>4658</v>
      </c>
      <c r="K103" s="312" t="s">
        <v>3256</v>
      </c>
      <c r="L103" s="325" t="s">
        <v>713</v>
      </c>
      <c r="M103" t="s">
        <v>4430</v>
      </c>
      <c r="N103" s="325" t="s">
        <v>714</v>
      </c>
      <c r="O103" s="335" t="s">
        <v>730</v>
      </c>
      <c r="P103" s="325" t="s">
        <v>715</v>
      </c>
      <c r="Q103" t="s">
        <v>4441</v>
      </c>
      <c r="R103" s="325" t="s">
        <v>716</v>
      </c>
      <c r="S103" s="180" t="s">
        <v>3590</v>
      </c>
      <c r="T103" s="325" t="s">
        <v>841</v>
      </c>
      <c r="U103" s="334" t="s">
        <v>730</v>
      </c>
      <c r="V103" s="325" t="s">
        <v>4113</v>
      </c>
      <c r="W103" s="339" t="s">
        <v>730</v>
      </c>
      <c r="X103" s="330" t="s">
        <v>850</v>
      </c>
      <c r="Y103" s="331" t="s">
        <v>730</v>
      </c>
      <c r="Z103" s="325" t="s">
        <v>719</v>
      </c>
      <c r="AA103" s="334" t="s">
        <v>730</v>
      </c>
      <c r="AB103" s="325" t="s">
        <v>723</v>
      </c>
      <c r="AC103" s="331" t="s">
        <v>730</v>
      </c>
      <c r="AD103" s="325" t="s">
        <v>4114</v>
      </c>
      <c r="AE103" s="331" t="s">
        <v>730</v>
      </c>
      <c r="AF103" s="325" t="s">
        <v>724</v>
      </c>
      <c r="AG103" s="338" t="s">
        <v>730</v>
      </c>
      <c r="AH103" s="325" t="s">
        <v>735</v>
      </c>
      <c r="AI103" s="335" t="s">
        <v>730</v>
      </c>
      <c r="AJ103" s="325" t="s">
        <v>736</v>
      </c>
      <c r="AK103" s="331" t="s">
        <v>730</v>
      </c>
      <c r="AL103" s="325" t="s">
        <v>3973</v>
      </c>
      <c r="AM103" s="331" t="s">
        <v>730</v>
      </c>
      <c r="AN103" s="330" t="s">
        <v>3949</v>
      </c>
      <c r="AO103" s="337" t="s">
        <v>730</v>
      </c>
      <c r="AP103" s="326"/>
      <c r="AQ103" s="326"/>
      <c r="AR103" s="326"/>
      <c r="AS103" s="325" t="s">
        <v>3968</v>
      </c>
      <c r="AT103" s="334" t="s">
        <v>730</v>
      </c>
      <c r="AU103" s="325" t="s">
        <v>1625</v>
      </c>
      <c r="AV103" s="334" t="s">
        <v>730</v>
      </c>
      <c r="AW103" s="334" t="s">
        <v>730</v>
      </c>
    </row>
    <row r="104" spans="1:49" x14ac:dyDescent="0.25">
      <c r="A104" s="267" t="b">
        <f t="shared" si="4"/>
        <v>0</v>
      </c>
      <c r="B104" s="268" t="b">
        <f t="shared" si="5"/>
        <v>0</v>
      </c>
      <c r="C104" s="269" t="b">
        <f t="shared" si="6"/>
        <v>0</v>
      </c>
      <c r="D104" s="270" t="b">
        <f t="shared" si="7"/>
        <v>0</v>
      </c>
      <c r="F104" s="325" t="s">
        <v>838</v>
      </c>
      <c r="G104" t="s">
        <v>3559</v>
      </c>
      <c r="H104" s="312" t="s">
        <v>3258</v>
      </c>
      <c r="I104" s="325" t="s">
        <v>1403</v>
      </c>
      <c r="J104" t="s">
        <v>4659</v>
      </c>
      <c r="K104" s="312" t="s">
        <v>3256</v>
      </c>
      <c r="L104" s="325" t="s">
        <v>713</v>
      </c>
      <c r="M104" t="s">
        <v>4432</v>
      </c>
      <c r="N104" s="325" t="s">
        <v>714</v>
      </c>
      <c r="O104" s="335" t="s">
        <v>730</v>
      </c>
      <c r="P104" s="325" t="s">
        <v>715</v>
      </c>
      <c r="Q104" t="s">
        <v>4603</v>
      </c>
      <c r="R104" s="325" t="s">
        <v>716</v>
      </c>
      <c r="S104" s="180" t="s">
        <v>3593</v>
      </c>
      <c r="T104" s="325" t="s">
        <v>841</v>
      </c>
      <c r="U104" s="334" t="s">
        <v>730</v>
      </c>
      <c r="V104" s="325" t="s">
        <v>4113</v>
      </c>
      <c r="W104" s="339" t="s">
        <v>730</v>
      </c>
      <c r="X104" s="330" t="s">
        <v>850</v>
      </c>
      <c r="Y104" s="331" t="s">
        <v>730</v>
      </c>
      <c r="Z104" s="325" t="s">
        <v>719</v>
      </c>
      <c r="AA104" s="334" t="s">
        <v>730</v>
      </c>
      <c r="AB104" s="325" t="s">
        <v>723</v>
      </c>
      <c r="AC104" s="331" t="s">
        <v>730</v>
      </c>
      <c r="AD104" s="325" t="s">
        <v>4114</v>
      </c>
      <c r="AE104" s="331" t="s">
        <v>730</v>
      </c>
      <c r="AF104" s="325" t="s">
        <v>724</v>
      </c>
      <c r="AG104" s="338" t="s">
        <v>730</v>
      </c>
      <c r="AH104" s="325" t="s">
        <v>735</v>
      </c>
      <c r="AI104" s="335" t="s">
        <v>730</v>
      </c>
      <c r="AJ104" s="325" t="s">
        <v>736</v>
      </c>
      <c r="AK104" s="331" t="s">
        <v>730</v>
      </c>
      <c r="AL104" s="325" t="s">
        <v>3973</v>
      </c>
      <c r="AM104" s="331" t="s">
        <v>730</v>
      </c>
      <c r="AN104" s="330" t="s">
        <v>3949</v>
      </c>
      <c r="AO104" s="337" t="s">
        <v>730</v>
      </c>
      <c r="AP104" s="326"/>
      <c r="AQ104" s="326"/>
      <c r="AR104" s="326"/>
      <c r="AS104" s="325" t="s">
        <v>3968</v>
      </c>
      <c r="AT104" s="334" t="s">
        <v>730</v>
      </c>
      <c r="AU104" s="325" t="s">
        <v>1625</v>
      </c>
      <c r="AV104" s="334" t="s">
        <v>730</v>
      </c>
      <c r="AW104" s="334" t="s">
        <v>730</v>
      </c>
    </row>
    <row r="105" spans="1:49" x14ac:dyDescent="0.25">
      <c r="A105" s="267" t="b">
        <f t="shared" si="4"/>
        <v>0</v>
      </c>
      <c r="B105" s="268" t="b">
        <f t="shared" si="5"/>
        <v>0</v>
      </c>
      <c r="C105" s="269" t="b">
        <f t="shared" si="6"/>
        <v>0</v>
      </c>
      <c r="D105" s="270" t="b">
        <f t="shared" si="7"/>
        <v>0</v>
      </c>
      <c r="F105" s="325" t="s">
        <v>838</v>
      </c>
      <c r="G105" t="s">
        <v>3562</v>
      </c>
      <c r="H105" s="312" t="s">
        <v>3258</v>
      </c>
      <c r="I105" s="325" t="s">
        <v>1403</v>
      </c>
      <c r="J105" t="s">
        <v>3533</v>
      </c>
      <c r="K105" s="312" t="s">
        <v>3256</v>
      </c>
      <c r="L105" s="325" t="s">
        <v>713</v>
      </c>
      <c r="M105" t="s">
        <v>4434</v>
      </c>
      <c r="N105" s="325" t="s">
        <v>714</v>
      </c>
      <c r="O105" s="335" t="s">
        <v>730</v>
      </c>
      <c r="P105" s="325" t="s">
        <v>715</v>
      </c>
      <c r="Q105" t="s">
        <v>4604</v>
      </c>
      <c r="R105" s="325" t="s">
        <v>716</v>
      </c>
      <c r="S105" s="180" t="s">
        <v>3596</v>
      </c>
      <c r="T105" s="325" t="s">
        <v>841</v>
      </c>
      <c r="U105" s="334" t="s">
        <v>730</v>
      </c>
      <c r="V105" s="325" t="s">
        <v>4113</v>
      </c>
      <c r="W105" s="339" t="s">
        <v>730</v>
      </c>
      <c r="X105" s="330" t="s">
        <v>850</v>
      </c>
      <c r="Y105" s="331" t="s">
        <v>730</v>
      </c>
      <c r="Z105" s="325" t="s">
        <v>719</v>
      </c>
      <c r="AA105" s="334" t="s">
        <v>730</v>
      </c>
      <c r="AB105" s="325" t="s">
        <v>723</v>
      </c>
      <c r="AC105" s="331" t="s">
        <v>730</v>
      </c>
      <c r="AD105" s="325" t="s">
        <v>4114</v>
      </c>
      <c r="AE105" s="331" t="s">
        <v>730</v>
      </c>
      <c r="AF105" s="325" t="s">
        <v>724</v>
      </c>
      <c r="AG105" s="338" t="s">
        <v>730</v>
      </c>
      <c r="AH105" s="325" t="s">
        <v>735</v>
      </c>
      <c r="AI105" s="335" t="s">
        <v>730</v>
      </c>
      <c r="AJ105" s="325" t="s">
        <v>736</v>
      </c>
      <c r="AK105" s="331" t="s">
        <v>730</v>
      </c>
      <c r="AL105" s="325" t="s">
        <v>3973</v>
      </c>
      <c r="AM105" s="331" t="s">
        <v>730</v>
      </c>
      <c r="AN105" s="330" t="s">
        <v>3949</v>
      </c>
      <c r="AO105" s="337" t="s">
        <v>730</v>
      </c>
      <c r="AP105" s="326"/>
      <c r="AQ105" s="326"/>
      <c r="AR105" s="326"/>
      <c r="AS105" s="325" t="s">
        <v>3968</v>
      </c>
      <c r="AT105" s="334" t="s">
        <v>730</v>
      </c>
      <c r="AU105" s="325" t="s">
        <v>1625</v>
      </c>
      <c r="AV105" s="334" t="s">
        <v>730</v>
      </c>
      <c r="AW105" s="334" t="s">
        <v>730</v>
      </c>
    </row>
    <row r="106" spans="1:49" x14ac:dyDescent="0.25">
      <c r="A106" s="267" t="b">
        <f t="shared" si="4"/>
        <v>0</v>
      </c>
      <c r="B106" s="268" t="b">
        <f t="shared" si="5"/>
        <v>0</v>
      </c>
      <c r="C106" s="269" t="b">
        <f t="shared" si="6"/>
        <v>0</v>
      </c>
      <c r="D106" s="270" t="b">
        <f t="shared" si="7"/>
        <v>0</v>
      </c>
      <c r="F106" s="325" t="s">
        <v>838</v>
      </c>
      <c r="G106" t="s">
        <v>3565</v>
      </c>
      <c r="H106" s="312" t="s">
        <v>3258</v>
      </c>
      <c r="I106" s="325" t="s">
        <v>1403</v>
      </c>
      <c r="J106" t="s">
        <v>4660</v>
      </c>
      <c r="K106" s="312" t="s">
        <v>3256</v>
      </c>
      <c r="L106" s="325" t="s">
        <v>713</v>
      </c>
      <c r="M106" t="s">
        <v>4436</v>
      </c>
      <c r="N106" s="325" t="s">
        <v>714</v>
      </c>
      <c r="O106" s="335" t="s">
        <v>730</v>
      </c>
      <c r="P106" s="325" t="s">
        <v>715</v>
      </c>
      <c r="Q106" t="s">
        <v>4605</v>
      </c>
      <c r="R106" s="325" t="s">
        <v>716</v>
      </c>
      <c r="S106" s="180" t="s">
        <v>3599</v>
      </c>
      <c r="T106" s="325" t="s">
        <v>841</v>
      </c>
      <c r="U106" s="334" t="s">
        <v>730</v>
      </c>
      <c r="V106" s="325" t="s">
        <v>4113</v>
      </c>
      <c r="W106" s="339" t="s">
        <v>730</v>
      </c>
      <c r="X106" s="330" t="s">
        <v>850</v>
      </c>
      <c r="Y106" s="331" t="s">
        <v>730</v>
      </c>
      <c r="Z106" s="325" t="s">
        <v>719</v>
      </c>
      <c r="AA106" s="334" t="s">
        <v>730</v>
      </c>
      <c r="AB106" s="325" t="s">
        <v>723</v>
      </c>
      <c r="AC106" s="331" t="s">
        <v>730</v>
      </c>
      <c r="AD106" s="325" t="s">
        <v>4114</v>
      </c>
      <c r="AE106" s="331" t="s">
        <v>730</v>
      </c>
      <c r="AF106" s="325" t="s">
        <v>724</v>
      </c>
      <c r="AG106" s="338" t="s">
        <v>730</v>
      </c>
      <c r="AH106" s="325" t="s">
        <v>735</v>
      </c>
      <c r="AI106" s="335" t="s">
        <v>730</v>
      </c>
      <c r="AJ106" s="325" t="s">
        <v>736</v>
      </c>
      <c r="AK106" s="331" t="s">
        <v>730</v>
      </c>
      <c r="AL106" s="325" t="s">
        <v>3973</v>
      </c>
      <c r="AM106" s="331" t="s">
        <v>730</v>
      </c>
      <c r="AN106" s="330" t="s">
        <v>3949</v>
      </c>
      <c r="AO106" s="337" t="s">
        <v>730</v>
      </c>
      <c r="AP106" s="326"/>
      <c r="AQ106" s="326"/>
      <c r="AR106" s="326"/>
      <c r="AS106" s="325" t="s">
        <v>3968</v>
      </c>
      <c r="AT106" s="334" t="s">
        <v>730</v>
      </c>
      <c r="AU106" s="325" t="s">
        <v>1625</v>
      </c>
      <c r="AV106" s="334" t="s">
        <v>730</v>
      </c>
      <c r="AW106" s="334" t="s">
        <v>730</v>
      </c>
    </row>
    <row r="107" spans="1:49" x14ac:dyDescent="0.25">
      <c r="A107" s="267" t="b">
        <f t="shared" si="4"/>
        <v>0</v>
      </c>
      <c r="B107" s="268" t="b">
        <f t="shared" si="5"/>
        <v>0</v>
      </c>
      <c r="C107" s="269" t="b">
        <f t="shared" si="6"/>
        <v>0</v>
      </c>
      <c r="D107" s="270" t="b">
        <f t="shared" si="7"/>
        <v>0</v>
      </c>
      <c r="F107" s="325" t="s">
        <v>838</v>
      </c>
      <c r="G107" t="s">
        <v>3568</v>
      </c>
      <c r="H107" s="312" t="s">
        <v>3258</v>
      </c>
      <c r="I107" s="325" t="s">
        <v>1403</v>
      </c>
      <c r="J107" t="s">
        <v>3536</v>
      </c>
      <c r="K107" s="312" t="s">
        <v>3256</v>
      </c>
      <c r="L107" s="325" t="s">
        <v>713</v>
      </c>
      <c r="M107" t="s">
        <v>4438</v>
      </c>
      <c r="N107" s="325" t="s">
        <v>714</v>
      </c>
      <c r="O107" s="335" t="s">
        <v>730</v>
      </c>
      <c r="P107" s="325" t="s">
        <v>715</v>
      </c>
      <c r="Q107" t="s">
        <v>4606</v>
      </c>
      <c r="R107" s="325" t="s">
        <v>716</v>
      </c>
      <c r="S107" s="180" t="s">
        <v>3602</v>
      </c>
      <c r="T107" s="325" t="s">
        <v>841</v>
      </c>
      <c r="U107" s="334" t="s">
        <v>730</v>
      </c>
      <c r="V107" s="325" t="s">
        <v>4113</v>
      </c>
      <c r="W107" s="339" t="s">
        <v>730</v>
      </c>
      <c r="X107" s="330" t="s">
        <v>850</v>
      </c>
      <c r="Y107" s="331" t="s">
        <v>730</v>
      </c>
      <c r="Z107" s="325" t="s">
        <v>719</v>
      </c>
      <c r="AA107" s="334" t="s">
        <v>730</v>
      </c>
      <c r="AB107" s="325" t="s">
        <v>723</v>
      </c>
      <c r="AC107" s="331" t="s">
        <v>730</v>
      </c>
      <c r="AD107" s="325" t="s">
        <v>4114</v>
      </c>
      <c r="AE107" s="331" t="s">
        <v>730</v>
      </c>
      <c r="AF107" s="325" t="s">
        <v>724</v>
      </c>
      <c r="AG107" s="338" t="s">
        <v>730</v>
      </c>
      <c r="AH107" s="325" t="s">
        <v>735</v>
      </c>
      <c r="AI107" s="335" t="s">
        <v>730</v>
      </c>
      <c r="AJ107" s="325" t="s">
        <v>736</v>
      </c>
      <c r="AK107" s="331" t="s">
        <v>730</v>
      </c>
      <c r="AL107" s="325" t="s">
        <v>3973</v>
      </c>
      <c r="AM107" s="331" t="s">
        <v>730</v>
      </c>
      <c r="AN107" s="330" t="s">
        <v>3949</v>
      </c>
      <c r="AO107" s="337" t="s">
        <v>730</v>
      </c>
      <c r="AP107" s="326"/>
      <c r="AQ107" s="326"/>
      <c r="AR107" s="326"/>
      <c r="AS107" s="325" t="s">
        <v>3968</v>
      </c>
      <c r="AT107" s="334" t="s">
        <v>730</v>
      </c>
      <c r="AU107" s="325" t="s">
        <v>1625</v>
      </c>
      <c r="AV107" s="334" t="s">
        <v>730</v>
      </c>
      <c r="AW107" s="334" t="s">
        <v>730</v>
      </c>
    </row>
    <row r="108" spans="1:49" x14ac:dyDescent="0.25">
      <c r="A108" s="267" t="b">
        <f t="shared" si="4"/>
        <v>0</v>
      </c>
      <c r="B108" s="268" t="b">
        <f t="shared" si="5"/>
        <v>0</v>
      </c>
      <c r="C108" s="269" t="b">
        <f t="shared" si="6"/>
        <v>0</v>
      </c>
      <c r="D108" s="270" t="b">
        <f t="shared" si="7"/>
        <v>0</v>
      </c>
      <c r="F108" s="325" t="s">
        <v>838</v>
      </c>
      <c r="G108" t="s">
        <v>3571</v>
      </c>
      <c r="H108" s="312" t="s">
        <v>3257</v>
      </c>
      <c r="I108" s="325" t="s">
        <v>1403</v>
      </c>
      <c r="J108" t="s">
        <v>4661</v>
      </c>
      <c r="K108" s="312" t="s">
        <v>3256</v>
      </c>
      <c r="L108" s="325" t="s">
        <v>713</v>
      </c>
      <c r="M108" t="s">
        <v>4440</v>
      </c>
      <c r="N108" s="325" t="s">
        <v>714</v>
      </c>
      <c r="O108" s="335" t="s">
        <v>730</v>
      </c>
      <c r="P108" s="325" t="s">
        <v>715</v>
      </c>
      <c r="Q108" t="s">
        <v>4607</v>
      </c>
      <c r="R108" s="325" t="s">
        <v>716</v>
      </c>
      <c r="S108" s="180" t="s">
        <v>3605</v>
      </c>
      <c r="T108" s="325" t="s">
        <v>841</v>
      </c>
      <c r="U108" s="334" t="s">
        <v>730</v>
      </c>
      <c r="V108" s="325" t="s">
        <v>4113</v>
      </c>
      <c r="W108" s="339" t="s">
        <v>730</v>
      </c>
      <c r="X108" s="330" t="s">
        <v>850</v>
      </c>
      <c r="Y108" s="331" t="s">
        <v>730</v>
      </c>
      <c r="Z108" s="325" t="s">
        <v>719</v>
      </c>
      <c r="AA108" s="334" t="s">
        <v>730</v>
      </c>
      <c r="AB108" s="325" t="s">
        <v>723</v>
      </c>
      <c r="AC108" s="331" t="s">
        <v>730</v>
      </c>
      <c r="AD108" s="325" t="s">
        <v>4114</v>
      </c>
      <c r="AE108" s="331" t="s">
        <v>730</v>
      </c>
      <c r="AF108" s="325" t="s">
        <v>724</v>
      </c>
      <c r="AG108" s="338" t="s">
        <v>730</v>
      </c>
      <c r="AH108" s="325" t="s">
        <v>735</v>
      </c>
      <c r="AI108" s="335" t="s">
        <v>730</v>
      </c>
      <c r="AJ108" s="325" t="s">
        <v>736</v>
      </c>
      <c r="AK108" s="331" t="s">
        <v>730</v>
      </c>
      <c r="AL108" s="325" t="s">
        <v>3973</v>
      </c>
      <c r="AM108" s="331" t="s">
        <v>730</v>
      </c>
      <c r="AN108" s="330" t="s">
        <v>3949</v>
      </c>
      <c r="AO108" s="337" t="s">
        <v>730</v>
      </c>
      <c r="AP108" s="326"/>
      <c r="AQ108" s="326"/>
      <c r="AR108" s="326"/>
      <c r="AS108" s="325" t="s">
        <v>3968</v>
      </c>
      <c r="AT108" s="334" t="s">
        <v>730</v>
      </c>
      <c r="AU108" s="325" t="s">
        <v>1625</v>
      </c>
      <c r="AV108" s="334" t="s">
        <v>730</v>
      </c>
      <c r="AW108" s="334" t="s">
        <v>730</v>
      </c>
    </row>
    <row r="109" spans="1:49" x14ac:dyDescent="0.25">
      <c r="A109" s="267" t="b">
        <f t="shared" si="4"/>
        <v>0</v>
      </c>
      <c r="B109" s="268" t="b">
        <f t="shared" si="5"/>
        <v>0</v>
      </c>
      <c r="C109" s="269" t="b">
        <f t="shared" si="6"/>
        <v>0</v>
      </c>
      <c r="D109" s="270" t="b">
        <f t="shared" si="7"/>
        <v>0</v>
      </c>
      <c r="F109" s="325" t="s">
        <v>838</v>
      </c>
      <c r="G109" t="s">
        <v>3574</v>
      </c>
      <c r="H109" s="312" t="s">
        <v>3257</v>
      </c>
      <c r="I109" s="325" t="s">
        <v>1403</v>
      </c>
      <c r="J109" t="s">
        <v>4662</v>
      </c>
      <c r="K109" s="312" t="s">
        <v>3256</v>
      </c>
      <c r="L109" s="325" t="s">
        <v>713</v>
      </c>
      <c r="M109" t="s">
        <v>4442</v>
      </c>
      <c r="N109" s="325" t="s">
        <v>714</v>
      </c>
      <c r="O109" s="335" t="s">
        <v>730</v>
      </c>
      <c r="P109" s="325" t="s">
        <v>715</v>
      </c>
      <c r="Q109" t="s">
        <v>4608</v>
      </c>
      <c r="R109" s="325" t="s">
        <v>716</v>
      </c>
      <c r="S109" s="180" t="s">
        <v>3608</v>
      </c>
      <c r="T109" s="325" t="s">
        <v>841</v>
      </c>
      <c r="U109" s="334" t="s">
        <v>730</v>
      </c>
      <c r="V109" s="325" t="s">
        <v>4113</v>
      </c>
      <c r="W109" s="339" t="s">
        <v>730</v>
      </c>
      <c r="X109" s="330" t="s">
        <v>850</v>
      </c>
      <c r="Y109" s="331" t="s">
        <v>730</v>
      </c>
      <c r="Z109" s="325" t="s">
        <v>719</v>
      </c>
      <c r="AA109" s="334" t="s">
        <v>730</v>
      </c>
      <c r="AB109" s="325" t="s">
        <v>723</v>
      </c>
      <c r="AC109" s="331" t="s">
        <v>730</v>
      </c>
      <c r="AD109" s="325" t="s">
        <v>4114</v>
      </c>
      <c r="AE109" s="331" t="s">
        <v>730</v>
      </c>
      <c r="AF109" s="325" t="s">
        <v>724</v>
      </c>
      <c r="AG109" s="338" t="s">
        <v>730</v>
      </c>
      <c r="AH109" s="325" t="s">
        <v>735</v>
      </c>
      <c r="AI109" s="335" t="s">
        <v>730</v>
      </c>
      <c r="AJ109" s="325" t="s">
        <v>736</v>
      </c>
      <c r="AK109" s="331" t="s">
        <v>730</v>
      </c>
      <c r="AL109" s="325" t="s">
        <v>3973</v>
      </c>
      <c r="AM109" s="331" t="s">
        <v>730</v>
      </c>
      <c r="AN109" s="330" t="s">
        <v>3949</v>
      </c>
      <c r="AO109" s="337" t="s">
        <v>730</v>
      </c>
      <c r="AP109" s="326"/>
      <c r="AQ109" s="326"/>
      <c r="AR109" s="326"/>
      <c r="AS109" s="325" t="s">
        <v>3968</v>
      </c>
      <c r="AT109" s="334" t="s">
        <v>730</v>
      </c>
      <c r="AU109" s="325" t="s">
        <v>1625</v>
      </c>
      <c r="AV109" s="334" t="s">
        <v>730</v>
      </c>
      <c r="AW109" s="334" t="s">
        <v>730</v>
      </c>
    </row>
    <row r="110" spans="1:49" x14ac:dyDescent="0.25">
      <c r="A110" s="267" t="b">
        <f t="shared" si="4"/>
        <v>0</v>
      </c>
      <c r="B110" s="268" t="b">
        <f t="shared" si="5"/>
        <v>0</v>
      </c>
      <c r="C110" s="269" t="b">
        <f t="shared" si="6"/>
        <v>0</v>
      </c>
      <c r="D110" s="270" t="b">
        <f t="shared" si="7"/>
        <v>0</v>
      </c>
      <c r="F110" s="325" t="s">
        <v>838</v>
      </c>
      <c r="G110" t="s">
        <v>3579</v>
      </c>
      <c r="H110" s="312" t="s">
        <v>3258</v>
      </c>
      <c r="I110" s="325" t="s">
        <v>1403</v>
      </c>
      <c r="J110" t="s">
        <v>3539</v>
      </c>
      <c r="K110" s="312" t="s">
        <v>3256</v>
      </c>
      <c r="L110" s="325" t="s">
        <v>713</v>
      </c>
      <c r="M110" t="s">
        <v>4443</v>
      </c>
      <c r="N110" s="325" t="s">
        <v>714</v>
      </c>
      <c r="O110" s="335" t="s">
        <v>730</v>
      </c>
      <c r="P110" s="325" t="s">
        <v>715</v>
      </c>
      <c r="Q110" t="s">
        <v>4609</v>
      </c>
      <c r="R110" s="325" t="s">
        <v>716</v>
      </c>
      <c r="S110" s="180" t="s">
        <v>3611</v>
      </c>
      <c r="T110" s="325" t="s">
        <v>841</v>
      </c>
      <c r="U110" s="334" t="s">
        <v>730</v>
      </c>
      <c r="V110" s="325" t="s">
        <v>4113</v>
      </c>
      <c r="W110" s="339" t="s">
        <v>730</v>
      </c>
      <c r="X110" s="330" t="s">
        <v>850</v>
      </c>
      <c r="Y110" s="331" t="s">
        <v>730</v>
      </c>
      <c r="Z110" s="325" t="s">
        <v>719</v>
      </c>
      <c r="AA110" s="334" t="s">
        <v>730</v>
      </c>
      <c r="AB110" s="325" t="s">
        <v>723</v>
      </c>
      <c r="AC110" s="331" t="s">
        <v>730</v>
      </c>
      <c r="AD110" s="325" t="s">
        <v>4114</v>
      </c>
      <c r="AE110" s="331" t="s">
        <v>730</v>
      </c>
      <c r="AF110" s="325" t="s">
        <v>724</v>
      </c>
      <c r="AG110" s="338" t="s">
        <v>730</v>
      </c>
      <c r="AH110" s="325" t="s">
        <v>735</v>
      </c>
      <c r="AI110" s="335" t="s">
        <v>730</v>
      </c>
      <c r="AJ110" s="325" t="s">
        <v>736</v>
      </c>
      <c r="AK110" s="331" t="s">
        <v>730</v>
      </c>
      <c r="AL110" s="325" t="s">
        <v>3973</v>
      </c>
      <c r="AM110" s="331" t="s">
        <v>730</v>
      </c>
      <c r="AN110" s="330" t="s">
        <v>3949</v>
      </c>
      <c r="AO110" s="337" t="s">
        <v>730</v>
      </c>
      <c r="AP110" s="326"/>
      <c r="AQ110" s="326"/>
      <c r="AR110" s="326"/>
      <c r="AS110" s="325" t="s">
        <v>3968</v>
      </c>
      <c r="AT110" s="334" t="s">
        <v>730</v>
      </c>
      <c r="AU110" s="325" t="s">
        <v>1625</v>
      </c>
      <c r="AV110" s="334" t="s">
        <v>730</v>
      </c>
      <c r="AW110" s="334" t="s">
        <v>730</v>
      </c>
    </row>
    <row r="111" spans="1:49" x14ac:dyDescent="0.25">
      <c r="A111" s="267" t="b">
        <f t="shared" si="4"/>
        <v>0</v>
      </c>
      <c r="B111" s="268" t="b">
        <f t="shared" si="5"/>
        <v>0</v>
      </c>
      <c r="C111" s="269" t="b">
        <f t="shared" si="6"/>
        <v>0</v>
      </c>
      <c r="D111" s="270" t="b">
        <f t="shared" si="7"/>
        <v>0</v>
      </c>
      <c r="F111" s="325" t="s">
        <v>838</v>
      </c>
      <c r="G111" t="s">
        <v>4663</v>
      </c>
      <c r="H111" s="312" t="s">
        <v>3257</v>
      </c>
      <c r="I111" s="325" t="s">
        <v>1403</v>
      </c>
      <c r="J111" t="s">
        <v>3542</v>
      </c>
      <c r="K111" s="312" t="s">
        <v>3256</v>
      </c>
      <c r="L111" s="325" t="s">
        <v>713</v>
      </c>
      <c r="M111" t="s">
        <v>4444</v>
      </c>
      <c r="N111" s="325" t="s">
        <v>714</v>
      </c>
      <c r="O111" s="335" t="s">
        <v>730</v>
      </c>
      <c r="P111" s="325" t="s">
        <v>715</v>
      </c>
      <c r="Q111" t="s">
        <v>4610</v>
      </c>
      <c r="R111" s="325" t="s">
        <v>716</v>
      </c>
      <c r="S111" s="180" t="s">
        <v>3614</v>
      </c>
      <c r="T111" s="325" t="s">
        <v>841</v>
      </c>
      <c r="U111" s="334" t="s">
        <v>730</v>
      </c>
      <c r="V111" s="325" t="s">
        <v>4113</v>
      </c>
      <c r="W111" s="339" t="s">
        <v>730</v>
      </c>
      <c r="X111" s="330" t="s">
        <v>850</v>
      </c>
      <c r="Y111" s="331" t="s">
        <v>730</v>
      </c>
      <c r="Z111" s="325" t="s">
        <v>719</v>
      </c>
      <c r="AA111" s="334" t="s">
        <v>730</v>
      </c>
      <c r="AB111" s="325" t="s">
        <v>723</v>
      </c>
      <c r="AC111" s="331" t="s">
        <v>730</v>
      </c>
      <c r="AD111" s="325" t="s">
        <v>4114</v>
      </c>
      <c r="AE111" s="331" t="s">
        <v>730</v>
      </c>
      <c r="AF111" s="325" t="s">
        <v>724</v>
      </c>
      <c r="AG111" s="338" t="s">
        <v>730</v>
      </c>
      <c r="AH111" s="325" t="s">
        <v>735</v>
      </c>
      <c r="AI111" s="335" t="s">
        <v>730</v>
      </c>
      <c r="AJ111" s="325" t="s">
        <v>736</v>
      </c>
      <c r="AK111" s="331" t="s">
        <v>730</v>
      </c>
      <c r="AL111" s="325" t="s">
        <v>3973</v>
      </c>
      <c r="AM111" s="331" t="s">
        <v>730</v>
      </c>
      <c r="AN111" s="330" t="s">
        <v>3949</v>
      </c>
      <c r="AO111" s="337" t="s">
        <v>730</v>
      </c>
      <c r="AP111" s="326"/>
      <c r="AQ111" s="326"/>
      <c r="AR111" s="326"/>
      <c r="AS111" s="325" t="s">
        <v>3968</v>
      </c>
      <c r="AT111" s="334" t="s">
        <v>730</v>
      </c>
      <c r="AU111" s="325" t="s">
        <v>1625</v>
      </c>
      <c r="AV111" s="334" t="s">
        <v>730</v>
      </c>
      <c r="AW111" s="334" t="s">
        <v>730</v>
      </c>
    </row>
    <row r="112" spans="1:49" x14ac:dyDescent="0.25">
      <c r="A112" s="267" t="b">
        <f t="shared" si="4"/>
        <v>0</v>
      </c>
      <c r="B112" s="268" t="b">
        <f t="shared" si="5"/>
        <v>0</v>
      </c>
      <c r="C112" s="269" t="b">
        <f t="shared" si="6"/>
        <v>0</v>
      </c>
      <c r="D112" s="270" t="b">
        <f t="shared" si="7"/>
        <v>0</v>
      </c>
      <c r="F112" s="325" t="s">
        <v>838</v>
      </c>
      <c r="G112" t="s">
        <v>3582</v>
      </c>
      <c r="H112" s="312" t="s">
        <v>3258</v>
      </c>
      <c r="I112" s="325" t="s">
        <v>1403</v>
      </c>
      <c r="J112" t="s">
        <v>3545</v>
      </c>
      <c r="K112" s="312" t="s">
        <v>3256</v>
      </c>
      <c r="L112" s="325" t="s">
        <v>713</v>
      </c>
      <c r="M112" t="s">
        <v>4446</v>
      </c>
      <c r="N112" s="325" t="s">
        <v>714</v>
      </c>
      <c r="O112" s="335" t="s">
        <v>730</v>
      </c>
      <c r="P112" s="325" t="s">
        <v>715</v>
      </c>
      <c r="Q112" t="s">
        <v>4445</v>
      </c>
      <c r="R112" s="325" t="s">
        <v>716</v>
      </c>
      <c r="S112" s="180" t="s">
        <v>3617</v>
      </c>
      <c r="T112" s="325" t="s">
        <v>841</v>
      </c>
      <c r="U112" s="334" t="s">
        <v>730</v>
      </c>
      <c r="V112" s="325" t="s">
        <v>4113</v>
      </c>
      <c r="W112" s="339" t="s">
        <v>730</v>
      </c>
      <c r="X112" s="330" t="s">
        <v>850</v>
      </c>
      <c r="Y112" s="331" t="s">
        <v>730</v>
      </c>
      <c r="Z112" s="325" t="s">
        <v>719</v>
      </c>
      <c r="AA112" s="334" t="s">
        <v>730</v>
      </c>
      <c r="AB112" s="325" t="s">
        <v>723</v>
      </c>
      <c r="AC112" s="331" t="s">
        <v>730</v>
      </c>
      <c r="AD112" s="325" t="s">
        <v>4114</v>
      </c>
      <c r="AE112" s="331" t="s">
        <v>730</v>
      </c>
      <c r="AF112" s="325" t="s">
        <v>724</v>
      </c>
      <c r="AG112" s="338" t="s">
        <v>730</v>
      </c>
      <c r="AH112" s="325" t="s">
        <v>735</v>
      </c>
      <c r="AI112" s="335" t="s">
        <v>730</v>
      </c>
      <c r="AJ112" s="325" t="s">
        <v>736</v>
      </c>
      <c r="AK112" s="331" t="s">
        <v>730</v>
      </c>
      <c r="AL112" s="325" t="s">
        <v>3973</v>
      </c>
      <c r="AM112" s="331" t="s">
        <v>730</v>
      </c>
      <c r="AN112" s="330" t="s">
        <v>3949</v>
      </c>
      <c r="AO112" s="337" t="s">
        <v>730</v>
      </c>
      <c r="AP112" s="326"/>
      <c r="AQ112" s="326"/>
      <c r="AR112" s="326"/>
      <c r="AS112" s="325" t="s">
        <v>3968</v>
      </c>
      <c r="AT112" s="334" t="s">
        <v>730</v>
      </c>
      <c r="AU112" s="325" t="s">
        <v>1625</v>
      </c>
      <c r="AV112" s="334" t="s">
        <v>730</v>
      </c>
      <c r="AW112" s="334" t="s">
        <v>730</v>
      </c>
    </row>
    <row r="113" spans="1:49" x14ac:dyDescent="0.25">
      <c r="A113" s="267" t="b">
        <f t="shared" si="4"/>
        <v>0</v>
      </c>
      <c r="B113" s="268" t="b">
        <f t="shared" si="5"/>
        <v>0</v>
      </c>
      <c r="C113" s="269" t="b">
        <f t="shared" si="6"/>
        <v>0</v>
      </c>
      <c r="D113" s="270" t="b">
        <f t="shared" si="7"/>
        <v>0</v>
      </c>
      <c r="F113" s="325" t="s">
        <v>838</v>
      </c>
      <c r="G113" t="s">
        <v>3585</v>
      </c>
      <c r="H113" s="312" t="s">
        <v>3258</v>
      </c>
      <c r="I113" s="325" t="s">
        <v>1403</v>
      </c>
      <c r="J113" t="s">
        <v>3548</v>
      </c>
      <c r="K113" s="312" t="s">
        <v>3256</v>
      </c>
      <c r="L113" s="325" t="s">
        <v>713</v>
      </c>
      <c r="M113" t="s">
        <v>4449</v>
      </c>
      <c r="N113" s="325" t="s">
        <v>714</v>
      </c>
      <c r="O113" s="335" t="s">
        <v>730</v>
      </c>
      <c r="P113" s="325" t="s">
        <v>715</v>
      </c>
      <c r="Q113" t="s">
        <v>4447</v>
      </c>
      <c r="R113" s="325" t="s">
        <v>716</v>
      </c>
      <c r="S113" s="180" t="s">
        <v>3620</v>
      </c>
      <c r="T113" s="325" t="s">
        <v>841</v>
      </c>
      <c r="U113" s="334" t="s">
        <v>730</v>
      </c>
      <c r="V113" s="325" t="s">
        <v>4113</v>
      </c>
      <c r="W113" s="339" t="s">
        <v>730</v>
      </c>
      <c r="X113" s="330" t="s">
        <v>850</v>
      </c>
      <c r="Y113" s="331" t="s">
        <v>730</v>
      </c>
      <c r="Z113" s="325" t="s">
        <v>719</v>
      </c>
      <c r="AA113" s="334" t="s">
        <v>730</v>
      </c>
      <c r="AB113" s="325" t="s">
        <v>723</v>
      </c>
      <c r="AC113" s="331" t="s">
        <v>730</v>
      </c>
      <c r="AD113" s="325" t="s">
        <v>4114</v>
      </c>
      <c r="AE113" s="331" t="s">
        <v>730</v>
      </c>
      <c r="AF113" s="325" t="s">
        <v>724</v>
      </c>
      <c r="AG113" s="338" t="s">
        <v>730</v>
      </c>
      <c r="AH113" s="325" t="s">
        <v>735</v>
      </c>
      <c r="AI113" s="335" t="s">
        <v>730</v>
      </c>
      <c r="AJ113" s="325" t="s">
        <v>736</v>
      </c>
      <c r="AK113" s="331" t="s">
        <v>730</v>
      </c>
      <c r="AL113" s="325" t="s">
        <v>3973</v>
      </c>
      <c r="AM113" s="331" t="s">
        <v>730</v>
      </c>
      <c r="AN113" s="330" t="s">
        <v>3949</v>
      </c>
      <c r="AO113" s="337" t="s">
        <v>730</v>
      </c>
      <c r="AP113" s="326"/>
      <c r="AQ113" s="326"/>
      <c r="AR113" s="326"/>
      <c r="AS113" s="325" t="s">
        <v>3968</v>
      </c>
      <c r="AT113" s="334" t="s">
        <v>730</v>
      </c>
      <c r="AU113" s="325" t="s">
        <v>1625</v>
      </c>
      <c r="AV113" s="334" t="s">
        <v>730</v>
      </c>
      <c r="AW113" s="334" t="s">
        <v>730</v>
      </c>
    </row>
    <row r="114" spans="1:49" x14ac:dyDescent="0.25">
      <c r="A114" s="267" t="b">
        <f t="shared" si="4"/>
        <v>0</v>
      </c>
      <c r="B114" s="268" t="b">
        <f t="shared" si="5"/>
        <v>0</v>
      </c>
      <c r="C114" s="269" t="b">
        <f t="shared" si="6"/>
        <v>0</v>
      </c>
      <c r="D114" s="270" t="b">
        <f t="shared" si="7"/>
        <v>0</v>
      </c>
      <c r="F114" s="325" t="s">
        <v>838</v>
      </c>
      <c r="G114" t="s">
        <v>3588</v>
      </c>
      <c r="H114" s="312" t="s">
        <v>3257</v>
      </c>
      <c r="I114" s="325" t="s">
        <v>1403</v>
      </c>
      <c r="J114" t="s">
        <v>3551</v>
      </c>
      <c r="K114" s="312" t="s">
        <v>3256</v>
      </c>
      <c r="L114" s="325" t="s">
        <v>713</v>
      </c>
      <c r="M114" t="s">
        <v>4451</v>
      </c>
      <c r="N114" s="325" t="s">
        <v>714</v>
      </c>
      <c r="O114" s="335" t="s">
        <v>730</v>
      </c>
      <c r="P114" s="325" t="s">
        <v>715</v>
      </c>
      <c r="Q114" t="s">
        <v>4450</v>
      </c>
      <c r="R114" s="325" t="s">
        <v>716</v>
      </c>
      <c r="S114" s="180" t="s">
        <v>3623</v>
      </c>
      <c r="T114" s="325" t="s">
        <v>841</v>
      </c>
      <c r="U114" s="334" t="s">
        <v>730</v>
      </c>
      <c r="V114" s="325" t="s">
        <v>4113</v>
      </c>
      <c r="W114" s="339" t="s">
        <v>730</v>
      </c>
      <c r="X114" s="330" t="s">
        <v>850</v>
      </c>
      <c r="Y114" s="331" t="s">
        <v>730</v>
      </c>
      <c r="Z114" s="325" t="s">
        <v>719</v>
      </c>
      <c r="AA114" s="334" t="s">
        <v>730</v>
      </c>
      <c r="AB114" s="325" t="s">
        <v>723</v>
      </c>
      <c r="AC114" s="331" t="s">
        <v>730</v>
      </c>
      <c r="AD114" s="325" t="s">
        <v>4114</v>
      </c>
      <c r="AE114" s="331" t="s">
        <v>730</v>
      </c>
      <c r="AF114" s="325" t="s">
        <v>724</v>
      </c>
      <c r="AG114" s="338" t="s">
        <v>730</v>
      </c>
      <c r="AH114" s="325" t="s">
        <v>735</v>
      </c>
      <c r="AI114" s="335" t="s">
        <v>730</v>
      </c>
      <c r="AJ114" s="325" t="s">
        <v>736</v>
      </c>
      <c r="AK114" s="331" t="s">
        <v>730</v>
      </c>
      <c r="AL114" s="325" t="s">
        <v>3973</v>
      </c>
      <c r="AM114" s="331" t="s">
        <v>730</v>
      </c>
      <c r="AN114" s="330" t="s">
        <v>3949</v>
      </c>
      <c r="AO114" s="337" t="s">
        <v>730</v>
      </c>
      <c r="AP114" s="326"/>
      <c r="AQ114" s="326"/>
      <c r="AR114" s="326"/>
      <c r="AS114" s="325" t="s">
        <v>3968</v>
      </c>
      <c r="AT114" s="334" t="s">
        <v>730</v>
      </c>
      <c r="AU114" s="325" t="s">
        <v>1625</v>
      </c>
      <c r="AV114" s="334" t="s">
        <v>730</v>
      </c>
      <c r="AW114" s="334" t="s">
        <v>730</v>
      </c>
    </row>
    <row r="115" spans="1:49" x14ac:dyDescent="0.25">
      <c r="A115" s="267" t="b">
        <f t="shared" si="4"/>
        <v>0</v>
      </c>
      <c r="B115" s="268" t="b">
        <f t="shared" si="5"/>
        <v>0</v>
      </c>
      <c r="C115" s="269" t="b">
        <f t="shared" si="6"/>
        <v>0</v>
      </c>
      <c r="D115" s="270" t="b">
        <f t="shared" si="7"/>
        <v>0</v>
      </c>
      <c r="F115" s="325" t="s">
        <v>838</v>
      </c>
      <c r="G115" t="s">
        <v>3591</v>
      </c>
      <c r="H115" s="312" t="s">
        <v>3258</v>
      </c>
      <c r="I115" s="325" t="s">
        <v>1403</v>
      </c>
      <c r="J115" t="s">
        <v>3554</v>
      </c>
      <c r="K115" s="312" t="s">
        <v>3256</v>
      </c>
      <c r="L115" s="325" t="s">
        <v>713</v>
      </c>
      <c r="M115" t="s">
        <v>4453</v>
      </c>
      <c r="N115" s="325" t="s">
        <v>714</v>
      </c>
      <c r="O115" s="335" t="s">
        <v>730</v>
      </c>
      <c r="P115" s="325" t="s">
        <v>715</v>
      </c>
      <c r="Q115" t="s">
        <v>4611</v>
      </c>
      <c r="R115" s="325" t="s">
        <v>716</v>
      </c>
      <c r="S115" s="180" t="s">
        <v>3626</v>
      </c>
      <c r="T115" s="325" t="s">
        <v>841</v>
      </c>
      <c r="U115" s="334" t="s">
        <v>730</v>
      </c>
      <c r="V115" s="325" t="s">
        <v>4113</v>
      </c>
      <c r="W115" s="339" t="s">
        <v>730</v>
      </c>
      <c r="X115" s="330" t="s">
        <v>850</v>
      </c>
      <c r="Y115" s="331" t="s">
        <v>730</v>
      </c>
      <c r="Z115" s="325" t="s">
        <v>719</v>
      </c>
      <c r="AA115" s="334" t="s">
        <v>730</v>
      </c>
      <c r="AB115" s="325" t="s">
        <v>723</v>
      </c>
      <c r="AC115" s="331" t="s">
        <v>730</v>
      </c>
      <c r="AD115" s="325" t="s">
        <v>4114</v>
      </c>
      <c r="AE115" s="331" t="s">
        <v>730</v>
      </c>
      <c r="AF115" s="325" t="s">
        <v>724</v>
      </c>
      <c r="AG115" s="338" t="s">
        <v>730</v>
      </c>
      <c r="AH115" s="325" t="s">
        <v>735</v>
      </c>
      <c r="AI115" s="335" t="s">
        <v>730</v>
      </c>
      <c r="AJ115" s="325" t="s">
        <v>736</v>
      </c>
      <c r="AK115" s="331" t="s">
        <v>730</v>
      </c>
      <c r="AL115" s="325" t="s">
        <v>3973</v>
      </c>
      <c r="AM115" s="331" t="s">
        <v>730</v>
      </c>
      <c r="AN115" s="330" t="s">
        <v>3949</v>
      </c>
      <c r="AO115" s="337" t="s">
        <v>730</v>
      </c>
      <c r="AP115" s="326"/>
      <c r="AQ115" s="326"/>
      <c r="AR115" s="326"/>
      <c r="AS115" s="325" t="s">
        <v>3968</v>
      </c>
      <c r="AT115" s="334" t="s">
        <v>730</v>
      </c>
      <c r="AU115" s="325" t="s">
        <v>1625</v>
      </c>
      <c r="AV115" s="334" t="s">
        <v>730</v>
      </c>
      <c r="AW115" s="334" t="s">
        <v>730</v>
      </c>
    </row>
    <row r="116" spans="1:49" x14ac:dyDescent="0.25">
      <c r="A116" s="267" t="b">
        <f t="shared" si="4"/>
        <v>0</v>
      </c>
      <c r="B116" s="268" t="b">
        <f t="shared" si="5"/>
        <v>0</v>
      </c>
      <c r="C116" s="269" t="b">
        <f t="shared" si="6"/>
        <v>0</v>
      </c>
      <c r="D116" s="270" t="b">
        <f t="shared" si="7"/>
        <v>0</v>
      </c>
      <c r="F116" s="325" t="s">
        <v>838</v>
      </c>
      <c r="G116" t="s">
        <v>3594</v>
      </c>
      <c r="H116" s="312" t="s">
        <v>3258</v>
      </c>
      <c r="I116" s="325" t="s">
        <v>1403</v>
      </c>
      <c r="J116" t="s">
        <v>3557</v>
      </c>
      <c r="K116" s="312" t="s">
        <v>3256</v>
      </c>
      <c r="L116" s="325" t="s">
        <v>713</v>
      </c>
      <c r="M116" t="s">
        <v>4455</v>
      </c>
      <c r="N116" s="325" t="s">
        <v>714</v>
      </c>
      <c r="O116" s="335" t="s">
        <v>730</v>
      </c>
      <c r="P116" s="325" t="s">
        <v>715</v>
      </c>
      <c r="Q116" t="s">
        <v>4612</v>
      </c>
      <c r="R116" s="325" t="s">
        <v>716</v>
      </c>
      <c r="S116" s="180" t="s">
        <v>3628</v>
      </c>
      <c r="T116" s="325" t="s">
        <v>841</v>
      </c>
      <c r="U116" s="334" t="s">
        <v>730</v>
      </c>
      <c r="V116" s="325" t="s">
        <v>4113</v>
      </c>
      <c r="W116" s="339" t="s">
        <v>730</v>
      </c>
      <c r="X116" s="330" t="s">
        <v>850</v>
      </c>
      <c r="Y116" s="331" t="s">
        <v>730</v>
      </c>
      <c r="Z116" s="325" t="s">
        <v>719</v>
      </c>
      <c r="AA116" s="334" t="s">
        <v>730</v>
      </c>
      <c r="AB116" s="325" t="s">
        <v>723</v>
      </c>
      <c r="AC116" s="331" t="s">
        <v>730</v>
      </c>
      <c r="AD116" s="325" t="s">
        <v>4114</v>
      </c>
      <c r="AE116" s="331" t="s">
        <v>730</v>
      </c>
      <c r="AF116" s="325" t="s">
        <v>724</v>
      </c>
      <c r="AG116" s="338" t="s">
        <v>730</v>
      </c>
      <c r="AH116" s="325" t="s">
        <v>735</v>
      </c>
      <c r="AI116" s="335" t="s">
        <v>730</v>
      </c>
      <c r="AJ116" s="325" t="s">
        <v>736</v>
      </c>
      <c r="AK116" s="331" t="s">
        <v>730</v>
      </c>
      <c r="AL116" s="325" t="s">
        <v>3973</v>
      </c>
      <c r="AM116" s="331" t="s">
        <v>730</v>
      </c>
      <c r="AN116" s="330" t="s">
        <v>3949</v>
      </c>
      <c r="AO116" s="337" t="s">
        <v>730</v>
      </c>
      <c r="AP116" s="326"/>
      <c r="AQ116" s="326"/>
      <c r="AR116" s="326"/>
      <c r="AS116" s="325" t="s">
        <v>3968</v>
      </c>
      <c r="AT116" s="334" t="s">
        <v>730</v>
      </c>
      <c r="AU116" s="325" t="s">
        <v>1625</v>
      </c>
      <c r="AV116" s="334" t="s">
        <v>730</v>
      </c>
      <c r="AW116" s="334" t="s">
        <v>730</v>
      </c>
    </row>
    <row r="117" spans="1:49" x14ac:dyDescent="0.25">
      <c r="A117" s="267" t="b">
        <f t="shared" si="4"/>
        <v>0</v>
      </c>
      <c r="B117" s="268" t="b">
        <f t="shared" si="5"/>
        <v>0</v>
      </c>
      <c r="C117" s="269" t="b">
        <f t="shared" si="6"/>
        <v>0</v>
      </c>
      <c r="D117" s="270" t="b">
        <f t="shared" si="7"/>
        <v>0</v>
      </c>
      <c r="F117" s="325" t="s">
        <v>838</v>
      </c>
      <c r="G117" t="s">
        <v>3597</v>
      </c>
      <c r="H117" s="312" t="s">
        <v>3258</v>
      </c>
      <c r="I117" s="325" t="s">
        <v>1403</v>
      </c>
      <c r="J117" t="s">
        <v>3560</v>
      </c>
      <c r="K117" s="312" t="s">
        <v>3256</v>
      </c>
      <c r="L117" s="325" t="s">
        <v>713</v>
      </c>
      <c r="M117" t="s">
        <v>4456</v>
      </c>
      <c r="N117" s="325" t="s">
        <v>714</v>
      </c>
      <c r="O117" s="335" t="s">
        <v>730</v>
      </c>
      <c r="P117" s="325" t="s">
        <v>715</v>
      </c>
      <c r="Q117" t="s">
        <v>4452</v>
      </c>
      <c r="R117" s="325" t="s">
        <v>716</v>
      </c>
      <c r="S117" s="180" t="s">
        <v>3631</v>
      </c>
      <c r="T117" s="325" t="s">
        <v>841</v>
      </c>
      <c r="U117" s="334" t="s">
        <v>730</v>
      </c>
      <c r="V117" s="325" t="s">
        <v>4113</v>
      </c>
      <c r="W117" s="339" t="s">
        <v>730</v>
      </c>
      <c r="X117" s="330" t="s">
        <v>850</v>
      </c>
      <c r="Y117" s="331" t="s">
        <v>730</v>
      </c>
      <c r="Z117" s="325" t="s">
        <v>719</v>
      </c>
      <c r="AA117" s="334" t="s">
        <v>730</v>
      </c>
      <c r="AB117" s="325" t="s">
        <v>723</v>
      </c>
      <c r="AC117" s="331" t="s">
        <v>730</v>
      </c>
      <c r="AD117" s="325" t="s">
        <v>4114</v>
      </c>
      <c r="AE117" s="331" t="s">
        <v>730</v>
      </c>
      <c r="AF117" s="325" t="s">
        <v>724</v>
      </c>
      <c r="AG117" s="338" t="s">
        <v>730</v>
      </c>
      <c r="AH117" s="325" t="s">
        <v>735</v>
      </c>
      <c r="AI117" s="335" t="s">
        <v>730</v>
      </c>
      <c r="AJ117" s="325" t="s">
        <v>736</v>
      </c>
      <c r="AK117" s="331" t="s">
        <v>730</v>
      </c>
      <c r="AL117" s="325" t="s">
        <v>3973</v>
      </c>
      <c r="AM117" s="331" t="s">
        <v>730</v>
      </c>
      <c r="AN117" s="330" t="s">
        <v>3949</v>
      </c>
      <c r="AO117" s="337" t="s">
        <v>730</v>
      </c>
      <c r="AP117" s="326"/>
      <c r="AQ117" s="326"/>
      <c r="AR117" s="326"/>
      <c r="AS117" s="325" t="s">
        <v>3968</v>
      </c>
      <c r="AT117" s="334" t="s">
        <v>730</v>
      </c>
      <c r="AU117" s="325" t="s">
        <v>1625</v>
      </c>
      <c r="AV117" s="334" t="s">
        <v>730</v>
      </c>
      <c r="AW117" s="334" t="s">
        <v>730</v>
      </c>
    </row>
    <row r="118" spans="1:49" x14ac:dyDescent="0.25">
      <c r="A118" s="267" t="b">
        <f t="shared" si="4"/>
        <v>0</v>
      </c>
      <c r="B118" s="268" t="b">
        <f t="shared" si="5"/>
        <v>0</v>
      </c>
      <c r="C118" s="269" t="b">
        <f t="shared" si="6"/>
        <v>0</v>
      </c>
      <c r="D118" s="270" t="b">
        <f t="shared" si="7"/>
        <v>0</v>
      </c>
      <c r="F118" s="325" t="s">
        <v>838</v>
      </c>
      <c r="G118" t="s">
        <v>3600</v>
      </c>
      <c r="H118" s="312" t="s">
        <v>3257</v>
      </c>
      <c r="I118" s="325" t="s">
        <v>1403</v>
      </c>
      <c r="J118" t="s">
        <v>3563</v>
      </c>
      <c r="K118" s="312" t="s">
        <v>3256</v>
      </c>
      <c r="L118" s="325" t="s">
        <v>713</v>
      </c>
      <c r="M118" t="s">
        <v>4458</v>
      </c>
      <c r="N118" s="325" t="s">
        <v>714</v>
      </c>
      <c r="O118" s="335" t="s">
        <v>730</v>
      </c>
      <c r="P118" s="325" t="s">
        <v>715</v>
      </c>
      <c r="Q118" t="s">
        <v>4454</v>
      </c>
      <c r="R118" s="325" t="s">
        <v>716</v>
      </c>
      <c r="S118" s="180" t="s">
        <v>3634</v>
      </c>
      <c r="T118" s="325" t="s">
        <v>841</v>
      </c>
      <c r="U118" s="334" t="s">
        <v>730</v>
      </c>
      <c r="V118" s="325" t="s">
        <v>4113</v>
      </c>
      <c r="W118" s="339" t="s">
        <v>730</v>
      </c>
      <c r="X118" s="330" t="s">
        <v>850</v>
      </c>
      <c r="Y118" s="331" t="s">
        <v>730</v>
      </c>
      <c r="Z118" s="325" t="s">
        <v>719</v>
      </c>
      <c r="AA118" s="334" t="s">
        <v>730</v>
      </c>
      <c r="AB118" s="325" t="s">
        <v>723</v>
      </c>
      <c r="AC118" s="331" t="s">
        <v>730</v>
      </c>
      <c r="AD118" s="325" t="s">
        <v>4114</v>
      </c>
      <c r="AE118" s="331" t="s">
        <v>730</v>
      </c>
      <c r="AF118" s="325" t="s">
        <v>724</v>
      </c>
      <c r="AG118" s="338" t="s">
        <v>730</v>
      </c>
      <c r="AH118" s="325" t="s">
        <v>735</v>
      </c>
      <c r="AI118" s="335" t="s">
        <v>730</v>
      </c>
      <c r="AJ118" s="325" t="s">
        <v>736</v>
      </c>
      <c r="AK118" s="331" t="s">
        <v>730</v>
      </c>
      <c r="AL118" s="325" t="s">
        <v>3973</v>
      </c>
      <c r="AM118" s="331" t="s">
        <v>730</v>
      </c>
      <c r="AN118" s="330" t="s">
        <v>3949</v>
      </c>
      <c r="AO118" s="337" t="s">
        <v>730</v>
      </c>
      <c r="AP118" s="326"/>
      <c r="AQ118" s="326"/>
      <c r="AR118" s="326"/>
      <c r="AS118" s="325" t="s">
        <v>3968</v>
      </c>
      <c r="AT118" s="334" t="s">
        <v>730</v>
      </c>
      <c r="AU118" s="325" t="s">
        <v>1625</v>
      </c>
      <c r="AV118" s="334" t="s">
        <v>730</v>
      </c>
      <c r="AW118" s="334" t="s">
        <v>730</v>
      </c>
    </row>
    <row r="119" spans="1:49" x14ac:dyDescent="0.25">
      <c r="A119" s="267" t="b">
        <f t="shared" si="4"/>
        <v>0</v>
      </c>
      <c r="B119" s="268" t="b">
        <f t="shared" si="5"/>
        <v>0</v>
      </c>
      <c r="C119" s="269" t="b">
        <f t="shared" si="6"/>
        <v>0</v>
      </c>
      <c r="D119" s="270" t="b">
        <f t="shared" si="7"/>
        <v>0</v>
      </c>
      <c r="F119" s="325" t="s">
        <v>838</v>
      </c>
      <c r="G119" t="s">
        <v>3603</v>
      </c>
      <c r="H119" s="312" t="s">
        <v>3257</v>
      </c>
      <c r="I119" s="325" t="s">
        <v>1403</v>
      </c>
      <c r="J119" t="s">
        <v>3566</v>
      </c>
      <c r="K119" s="312" t="s">
        <v>3259</v>
      </c>
      <c r="L119" s="325" t="s">
        <v>713</v>
      </c>
      <c r="M119" t="s">
        <v>4460</v>
      </c>
      <c r="N119" s="325" t="s">
        <v>714</v>
      </c>
      <c r="O119" s="335" t="s">
        <v>730</v>
      </c>
      <c r="P119" s="325" t="s">
        <v>715</v>
      </c>
      <c r="Q119" t="s">
        <v>4613</v>
      </c>
      <c r="R119" s="325" t="s">
        <v>716</v>
      </c>
      <c r="S119" s="180" t="s">
        <v>3637</v>
      </c>
      <c r="T119" s="325" t="s">
        <v>841</v>
      </c>
      <c r="U119" s="334" t="s">
        <v>730</v>
      </c>
      <c r="V119" s="325" t="s">
        <v>4113</v>
      </c>
      <c r="W119" s="339" t="s">
        <v>730</v>
      </c>
      <c r="X119" s="330" t="s">
        <v>850</v>
      </c>
      <c r="Y119" s="331" t="s">
        <v>730</v>
      </c>
      <c r="Z119" s="325" t="s">
        <v>719</v>
      </c>
      <c r="AA119" s="334" t="s">
        <v>730</v>
      </c>
      <c r="AB119" s="325" t="s">
        <v>723</v>
      </c>
      <c r="AC119" s="331" t="s">
        <v>730</v>
      </c>
      <c r="AD119" s="325" t="s">
        <v>4114</v>
      </c>
      <c r="AE119" s="331" t="s">
        <v>730</v>
      </c>
      <c r="AF119" s="325" t="s">
        <v>724</v>
      </c>
      <c r="AG119" s="338" t="s">
        <v>730</v>
      </c>
      <c r="AH119" s="325" t="s">
        <v>735</v>
      </c>
      <c r="AI119" s="335" t="s">
        <v>730</v>
      </c>
      <c r="AJ119" s="325" t="s">
        <v>736</v>
      </c>
      <c r="AK119" s="331" t="s">
        <v>730</v>
      </c>
      <c r="AL119" s="325" t="s">
        <v>3973</v>
      </c>
      <c r="AM119" s="331" t="s">
        <v>730</v>
      </c>
      <c r="AN119" s="330" t="s">
        <v>3949</v>
      </c>
      <c r="AO119" s="337" t="s">
        <v>730</v>
      </c>
      <c r="AP119" s="326"/>
      <c r="AQ119" s="326"/>
      <c r="AR119" s="326"/>
      <c r="AS119" s="325" t="s">
        <v>3968</v>
      </c>
      <c r="AT119" s="334" t="s">
        <v>730</v>
      </c>
      <c r="AU119" s="325" t="s">
        <v>1625</v>
      </c>
      <c r="AV119" s="334" t="s">
        <v>730</v>
      </c>
      <c r="AW119" s="334" t="s">
        <v>730</v>
      </c>
    </row>
    <row r="120" spans="1:49" x14ac:dyDescent="0.25">
      <c r="A120" s="267" t="b">
        <f t="shared" si="4"/>
        <v>0</v>
      </c>
      <c r="B120" s="268" t="b">
        <f t="shared" si="5"/>
        <v>0</v>
      </c>
      <c r="C120" s="269" t="b">
        <f t="shared" si="6"/>
        <v>0</v>
      </c>
      <c r="D120" s="270" t="b">
        <f t="shared" si="7"/>
        <v>0</v>
      </c>
      <c r="F120" s="325" t="s">
        <v>838</v>
      </c>
      <c r="G120" t="s">
        <v>3606</v>
      </c>
      <c r="H120" s="312" t="s">
        <v>3257</v>
      </c>
      <c r="I120" s="325" t="s">
        <v>1403</v>
      </c>
      <c r="J120" t="s">
        <v>4448</v>
      </c>
      <c r="K120" s="312" t="s">
        <v>3256</v>
      </c>
      <c r="L120" s="325" t="s">
        <v>713</v>
      </c>
      <c r="M120" t="s">
        <v>4462</v>
      </c>
      <c r="N120" s="325" t="s">
        <v>714</v>
      </c>
      <c r="O120" s="335" t="s">
        <v>730</v>
      </c>
      <c r="P120" s="325" t="s">
        <v>715</v>
      </c>
      <c r="Q120" t="s">
        <v>4457</v>
      </c>
      <c r="R120" s="325" t="s">
        <v>716</v>
      </c>
      <c r="S120" s="180" t="s">
        <v>3640</v>
      </c>
      <c r="T120" s="325" t="s">
        <v>841</v>
      </c>
      <c r="U120" s="334" t="s">
        <v>730</v>
      </c>
      <c r="V120" s="325" t="s">
        <v>4113</v>
      </c>
      <c r="W120" s="339" t="s">
        <v>730</v>
      </c>
      <c r="X120" s="330" t="s">
        <v>850</v>
      </c>
      <c r="Y120" s="331" t="s">
        <v>730</v>
      </c>
      <c r="Z120" s="325" t="s">
        <v>719</v>
      </c>
      <c r="AA120" s="334" t="s">
        <v>730</v>
      </c>
      <c r="AB120" s="325" t="s">
        <v>723</v>
      </c>
      <c r="AC120" s="331" t="s">
        <v>730</v>
      </c>
      <c r="AD120" s="325" t="s">
        <v>4114</v>
      </c>
      <c r="AE120" s="331" t="s">
        <v>730</v>
      </c>
      <c r="AF120" s="325" t="s">
        <v>724</v>
      </c>
      <c r="AG120" s="338" t="s">
        <v>730</v>
      </c>
      <c r="AH120" s="325" t="s">
        <v>735</v>
      </c>
      <c r="AI120" s="335" t="s">
        <v>730</v>
      </c>
      <c r="AJ120" s="325" t="s">
        <v>736</v>
      </c>
      <c r="AK120" s="331" t="s">
        <v>730</v>
      </c>
      <c r="AL120" s="325" t="s">
        <v>3973</v>
      </c>
      <c r="AM120" s="331" t="s">
        <v>730</v>
      </c>
      <c r="AN120" s="330" t="s">
        <v>3949</v>
      </c>
      <c r="AO120" s="337" t="s">
        <v>730</v>
      </c>
      <c r="AP120" s="326"/>
      <c r="AQ120" s="326"/>
      <c r="AR120" s="326"/>
      <c r="AS120" s="325" t="s">
        <v>3968</v>
      </c>
      <c r="AT120" s="334" t="s">
        <v>730</v>
      </c>
      <c r="AU120" s="325" t="s">
        <v>1625</v>
      </c>
      <c r="AV120" s="334" t="s">
        <v>730</v>
      </c>
      <c r="AW120" s="334" t="s">
        <v>730</v>
      </c>
    </row>
    <row r="121" spans="1:49" x14ac:dyDescent="0.25">
      <c r="A121" s="267" t="b">
        <f t="shared" si="4"/>
        <v>0</v>
      </c>
      <c r="B121" s="268" t="b">
        <f t="shared" si="5"/>
        <v>0</v>
      </c>
      <c r="C121" s="269" t="b">
        <f t="shared" si="6"/>
        <v>0</v>
      </c>
      <c r="D121" s="270" t="b">
        <f t="shared" si="7"/>
        <v>0</v>
      </c>
      <c r="F121" s="325" t="s">
        <v>838</v>
      </c>
      <c r="G121" t="s">
        <v>3609</v>
      </c>
      <c r="H121" s="312" t="s">
        <v>3257</v>
      </c>
      <c r="I121" s="325" t="s">
        <v>1403</v>
      </c>
      <c r="J121" t="s">
        <v>3569</v>
      </c>
      <c r="K121" s="312" t="s">
        <v>3256</v>
      </c>
      <c r="L121" s="325" t="s">
        <v>713</v>
      </c>
      <c r="M121" t="s">
        <v>4464</v>
      </c>
      <c r="N121" s="325" t="s">
        <v>714</v>
      </c>
      <c r="O121" s="335" t="s">
        <v>730</v>
      </c>
      <c r="P121" s="325" t="s">
        <v>715</v>
      </c>
      <c r="Q121" t="s">
        <v>4459</v>
      </c>
      <c r="R121" s="325" t="s">
        <v>716</v>
      </c>
      <c r="S121" s="180" t="s">
        <v>3643</v>
      </c>
      <c r="T121" s="325" t="s">
        <v>841</v>
      </c>
      <c r="U121" s="334" t="s">
        <v>730</v>
      </c>
      <c r="V121" s="325" t="s">
        <v>4113</v>
      </c>
      <c r="W121" s="339" t="s">
        <v>730</v>
      </c>
      <c r="X121" s="330" t="s">
        <v>850</v>
      </c>
      <c r="Y121" s="331" t="s">
        <v>730</v>
      </c>
      <c r="Z121" s="325" t="s">
        <v>719</v>
      </c>
      <c r="AA121" s="334" t="s">
        <v>730</v>
      </c>
      <c r="AB121" s="325" t="s">
        <v>723</v>
      </c>
      <c r="AC121" s="331" t="s">
        <v>730</v>
      </c>
      <c r="AD121" s="325" t="s">
        <v>4114</v>
      </c>
      <c r="AE121" s="331" t="s">
        <v>730</v>
      </c>
      <c r="AF121" s="325" t="s">
        <v>724</v>
      </c>
      <c r="AG121" s="338" t="s">
        <v>730</v>
      </c>
      <c r="AH121" s="325" t="s">
        <v>735</v>
      </c>
      <c r="AI121" s="335" t="s">
        <v>730</v>
      </c>
      <c r="AJ121" s="325" t="s">
        <v>736</v>
      </c>
      <c r="AK121" s="331" t="s">
        <v>730</v>
      </c>
      <c r="AL121" s="325" t="s">
        <v>3973</v>
      </c>
      <c r="AM121" s="331" t="s">
        <v>730</v>
      </c>
      <c r="AN121" s="330" t="s">
        <v>3949</v>
      </c>
      <c r="AO121" s="337" t="s">
        <v>730</v>
      </c>
      <c r="AP121" s="326"/>
      <c r="AQ121" s="326"/>
      <c r="AR121" s="326"/>
      <c r="AS121" s="325" t="s">
        <v>3968</v>
      </c>
      <c r="AT121" s="334" t="s">
        <v>730</v>
      </c>
      <c r="AU121" s="325" t="s">
        <v>1625</v>
      </c>
      <c r="AV121" s="334" t="s">
        <v>730</v>
      </c>
      <c r="AW121" s="334" t="s">
        <v>730</v>
      </c>
    </row>
    <row r="122" spans="1:49" x14ac:dyDescent="0.25">
      <c r="A122" s="267" t="b">
        <f t="shared" si="4"/>
        <v>0</v>
      </c>
      <c r="B122" s="268" t="b">
        <f t="shared" si="5"/>
        <v>0</v>
      </c>
      <c r="C122" s="269" t="b">
        <f t="shared" si="6"/>
        <v>0</v>
      </c>
      <c r="D122" s="270" t="b">
        <f t="shared" si="7"/>
        <v>0</v>
      </c>
      <c r="F122" s="325" t="s">
        <v>838</v>
      </c>
      <c r="G122" t="s">
        <v>3612</v>
      </c>
      <c r="H122" s="312" t="s">
        <v>3257</v>
      </c>
      <c r="I122" s="325" t="s">
        <v>1403</v>
      </c>
      <c r="J122" t="s">
        <v>3572</v>
      </c>
      <c r="K122" s="312" t="s">
        <v>3256</v>
      </c>
      <c r="L122" s="325" t="s">
        <v>713</v>
      </c>
      <c r="M122" t="s">
        <v>4466</v>
      </c>
      <c r="N122" s="325" t="s">
        <v>714</v>
      </c>
      <c r="O122" s="335" t="s">
        <v>730</v>
      </c>
      <c r="P122" s="325" t="s">
        <v>715</v>
      </c>
      <c r="Q122" t="s">
        <v>4461</v>
      </c>
      <c r="R122" s="325" t="s">
        <v>716</v>
      </c>
      <c r="S122" s="180" t="s">
        <v>3646</v>
      </c>
      <c r="T122" s="325" t="s">
        <v>841</v>
      </c>
      <c r="U122" s="334" t="s">
        <v>730</v>
      </c>
      <c r="V122" s="325" t="s">
        <v>4113</v>
      </c>
      <c r="W122" s="339" t="s">
        <v>730</v>
      </c>
      <c r="X122" s="330" t="s">
        <v>850</v>
      </c>
      <c r="Y122" s="331" t="s">
        <v>730</v>
      </c>
      <c r="Z122" s="325" t="s">
        <v>719</v>
      </c>
      <c r="AA122" s="334" t="s">
        <v>730</v>
      </c>
      <c r="AB122" s="325" t="s">
        <v>723</v>
      </c>
      <c r="AC122" s="331" t="s">
        <v>730</v>
      </c>
      <c r="AD122" s="325" t="s">
        <v>4114</v>
      </c>
      <c r="AE122" s="331" t="s">
        <v>730</v>
      </c>
      <c r="AF122" s="325" t="s">
        <v>724</v>
      </c>
      <c r="AG122" s="338" t="s">
        <v>730</v>
      </c>
      <c r="AH122" s="325" t="s">
        <v>735</v>
      </c>
      <c r="AI122" s="335" t="s">
        <v>730</v>
      </c>
      <c r="AJ122" s="325" t="s">
        <v>736</v>
      </c>
      <c r="AK122" s="331" t="s">
        <v>730</v>
      </c>
      <c r="AL122" s="325" t="s">
        <v>3973</v>
      </c>
      <c r="AM122" s="331" t="s">
        <v>730</v>
      </c>
      <c r="AN122" s="330" t="s">
        <v>3949</v>
      </c>
      <c r="AO122" s="337" t="s">
        <v>730</v>
      </c>
      <c r="AP122" s="326"/>
      <c r="AQ122" s="326"/>
      <c r="AR122" s="326"/>
      <c r="AS122" s="325" t="s">
        <v>3968</v>
      </c>
      <c r="AT122" s="334" t="s">
        <v>730</v>
      </c>
      <c r="AU122" s="325" t="s">
        <v>1625</v>
      </c>
      <c r="AV122" s="334" t="s">
        <v>730</v>
      </c>
      <c r="AW122" s="334" t="s">
        <v>730</v>
      </c>
    </row>
    <row r="123" spans="1:49" x14ac:dyDescent="0.25">
      <c r="A123" s="267" t="b">
        <f t="shared" si="4"/>
        <v>0</v>
      </c>
      <c r="B123" s="268" t="b">
        <f t="shared" si="5"/>
        <v>0</v>
      </c>
      <c r="C123" s="269" t="b">
        <f t="shared" si="6"/>
        <v>0</v>
      </c>
      <c r="D123" s="270" t="b">
        <f t="shared" si="7"/>
        <v>0</v>
      </c>
      <c r="F123" s="325" t="s">
        <v>838</v>
      </c>
      <c r="G123" t="s">
        <v>3615</v>
      </c>
      <c r="H123" s="312" t="s">
        <v>3257</v>
      </c>
      <c r="I123" s="325" t="s">
        <v>1403</v>
      </c>
      <c r="J123" t="s">
        <v>3575</v>
      </c>
      <c r="K123" s="312" t="s">
        <v>3256</v>
      </c>
      <c r="L123" s="325" t="s">
        <v>713</v>
      </c>
      <c r="M123" t="s">
        <v>4468</v>
      </c>
      <c r="N123" s="325" t="s">
        <v>714</v>
      </c>
      <c r="O123" s="335" t="s">
        <v>730</v>
      </c>
      <c r="P123" s="325" t="s">
        <v>715</v>
      </c>
      <c r="Q123" t="s">
        <v>4614</v>
      </c>
      <c r="R123" s="325" t="s">
        <v>716</v>
      </c>
      <c r="S123" s="180" t="s">
        <v>3649</v>
      </c>
      <c r="T123" s="325" t="s">
        <v>841</v>
      </c>
      <c r="U123" s="334" t="s">
        <v>730</v>
      </c>
      <c r="V123" s="325" t="s">
        <v>4113</v>
      </c>
      <c r="W123" s="339" t="s">
        <v>730</v>
      </c>
      <c r="X123" s="330" t="s">
        <v>850</v>
      </c>
      <c r="Y123" s="331" t="s">
        <v>730</v>
      </c>
      <c r="Z123" s="325" t="s">
        <v>719</v>
      </c>
      <c r="AA123" s="334" t="s">
        <v>730</v>
      </c>
      <c r="AB123" s="325" t="s">
        <v>723</v>
      </c>
      <c r="AC123" s="331" t="s">
        <v>730</v>
      </c>
      <c r="AD123" s="325" t="s">
        <v>4114</v>
      </c>
      <c r="AE123" s="331" t="s">
        <v>730</v>
      </c>
      <c r="AF123" s="325" t="s">
        <v>724</v>
      </c>
      <c r="AG123" s="338" t="s">
        <v>730</v>
      </c>
      <c r="AH123" s="325" t="s">
        <v>735</v>
      </c>
      <c r="AI123" s="335" t="s">
        <v>730</v>
      </c>
      <c r="AJ123" s="325" t="s">
        <v>736</v>
      </c>
      <c r="AK123" s="331" t="s">
        <v>730</v>
      </c>
      <c r="AL123" s="325" t="s">
        <v>3973</v>
      </c>
      <c r="AM123" s="331" t="s">
        <v>730</v>
      </c>
      <c r="AN123" s="330" t="s">
        <v>3949</v>
      </c>
      <c r="AO123" s="337" t="s">
        <v>730</v>
      </c>
      <c r="AP123" s="326"/>
      <c r="AQ123" s="326"/>
      <c r="AR123" s="326"/>
      <c r="AS123" s="325" t="s">
        <v>3968</v>
      </c>
      <c r="AT123" s="334" t="s">
        <v>730</v>
      </c>
      <c r="AU123" s="325" t="s">
        <v>1625</v>
      </c>
      <c r="AV123" s="334" t="s">
        <v>730</v>
      </c>
      <c r="AW123" s="334" t="s">
        <v>730</v>
      </c>
    </row>
    <row r="124" spans="1:49" x14ac:dyDescent="0.25">
      <c r="A124" s="267" t="b">
        <f t="shared" si="4"/>
        <v>0</v>
      </c>
      <c r="B124" s="268" t="b">
        <f t="shared" si="5"/>
        <v>0</v>
      </c>
      <c r="C124" s="269" t="b">
        <f t="shared" si="6"/>
        <v>0</v>
      </c>
      <c r="D124" s="270" t="b">
        <f t="shared" si="7"/>
        <v>0</v>
      </c>
      <c r="F124" s="325" t="s">
        <v>838</v>
      </c>
      <c r="G124" t="s">
        <v>3618</v>
      </c>
      <c r="H124" s="312" t="s">
        <v>3257</v>
      </c>
      <c r="I124" s="325" t="s">
        <v>1403</v>
      </c>
      <c r="J124" t="s">
        <v>3577</v>
      </c>
      <c r="K124" s="312" t="s">
        <v>3256</v>
      </c>
      <c r="L124" s="325" t="s">
        <v>713</v>
      </c>
      <c r="M124" t="s">
        <v>4471</v>
      </c>
      <c r="N124" s="325" t="s">
        <v>714</v>
      </c>
      <c r="O124" s="335" t="s">
        <v>730</v>
      </c>
      <c r="P124" s="325" t="s">
        <v>715</v>
      </c>
      <c r="Q124" t="s">
        <v>4463</v>
      </c>
      <c r="R124" s="325" t="s">
        <v>716</v>
      </c>
      <c r="S124" s="180" t="s">
        <v>3652</v>
      </c>
      <c r="T124" s="325" t="s">
        <v>841</v>
      </c>
      <c r="U124" s="334" t="s">
        <v>730</v>
      </c>
      <c r="V124" s="325" t="s">
        <v>4113</v>
      </c>
      <c r="W124" s="339" t="s">
        <v>730</v>
      </c>
      <c r="X124" s="330" t="s">
        <v>850</v>
      </c>
      <c r="Y124" s="331" t="s">
        <v>730</v>
      </c>
      <c r="Z124" s="325" t="s">
        <v>719</v>
      </c>
      <c r="AA124" s="334" t="s">
        <v>730</v>
      </c>
      <c r="AB124" s="325" t="s">
        <v>723</v>
      </c>
      <c r="AC124" s="331" t="s">
        <v>730</v>
      </c>
      <c r="AD124" s="325" t="s">
        <v>4114</v>
      </c>
      <c r="AE124" s="331" t="s">
        <v>730</v>
      </c>
      <c r="AF124" s="325" t="s">
        <v>724</v>
      </c>
      <c r="AG124" s="338" t="s">
        <v>730</v>
      </c>
      <c r="AH124" s="325" t="s">
        <v>735</v>
      </c>
      <c r="AI124" s="335" t="s">
        <v>730</v>
      </c>
      <c r="AJ124" s="325" t="s">
        <v>736</v>
      </c>
      <c r="AK124" s="331" t="s">
        <v>730</v>
      </c>
      <c r="AL124" s="325" t="s">
        <v>3973</v>
      </c>
      <c r="AM124" s="331" t="s">
        <v>730</v>
      </c>
      <c r="AN124" s="330" t="s">
        <v>3949</v>
      </c>
      <c r="AO124" s="337" t="s">
        <v>730</v>
      </c>
      <c r="AP124" s="326"/>
      <c r="AQ124" s="326"/>
      <c r="AR124" s="326"/>
      <c r="AS124" s="325" t="s">
        <v>3968</v>
      </c>
      <c r="AT124" s="334" t="s">
        <v>730</v>
      </c>
      <c r="AU124" s="325" t="s">
        <v>1625</v>
      </c>
      <c r="AV124" s="334" t="s">
        <v>730</v>
      </c>
      <c r="AW124" s="334" t="s">
        <v>730</v>
      </c>
    </row>
    <row r="125" spans="1:49" x14ac:dyDescent="0.25">
      <c r="A125" s="267" t="b">
        <f t="shared" si="4"/>
        <v>0</v>
      </c>
      <c r="B125" s="268" t="b">
        <f t="shared" si="5"/>
        <v>0</v>
      </c>
      <c r="C125" s="269" t="b">
        <f t="shared" si="6"/>
        <v>0</v>
      </c>
      <c r="D125" s="270" t="b">
        <f t="shared" si="7"/>
        <v>0</v>
      </c>
      <c r="F125" s="325" t="s">
        <v>838</v>
      </c>
      <c r="G125" t="s">
        <v>3621</v>
      </c>
      <c r="H125" s="312" t="s">
        <v>3258</v>
      </c>
      <c r="I125" s="325" t="s">
        <v>1403</v>
      </c>
      <c r="J125" t="s">
        <v>3580</v>
      </c>
      <c r="K125" s="312" t="s">
        <v>3256</v>
      </c>
      <c r="L125" s="325" t="s">
        <v>713</v>
      </c>
      <c r="M125" t="s">
        <v>4474</v>
      </c>
      <c r="N125" s="325" t="s">
        <v>714</v>
      </c>
      <c r="O125" s="335" t="s">
        <v>730</v>
      </c>
      <c r="P125" s="325" t="s">
        <v>715</v>
      </c>
      <c r="Q125" t="s">
        <v>4465</v>
      </c>
      <c r="R125" s="325" t="s">
        <v>716</v>
      </c>
      <c r="S125" s="180" t="s">
        <v>3655</v>
      </c>
      <c r="T125" s="325" t="s">
        <v>841</v>
      </c>
      <c r="U125" s="334" t="s">
        <v>730</v>
      </c>
      <c r="V125" s="325" t="s">
        <v>4113</v>
      </c>
      <c r="W125" s="339" t="s">
        <v>730</v>
      </c>
      <c r="X125" s="330" t="s">
        <v>850</v>
      </c>
      <c r="Y125" s="331" t="s">
        <v>730</v>
      </c>
      <c r="Z125" s="325" t="s">
        <v>719</v>
      </c>
      <c r="AA125" s="334" t="s">
        <v>730</v>
      </c>
      <c r="AB125" s="325" t="s">
        <v>723</v>
      </c>
      <c r="AC125" s="331" t="s">
        <v>730</v>
      </c>
      <c r="AD125" s="325" t="s">
        <v>4114</v>
      </c>
      <c r="AE125" s="331" t="s">
        <v>730</v>
      </c>
      <c r="AF125" s="325" t="s">
        <v>724</v>
      </c>
      <c r="AG125" s="338" t="s">
        <v>730</v>
      </c>
      <c r="AH125" s="325" t="s">
        <v>735</v>
      </c>
      <c r="AI125" s="335" t="s">
        <v>730</v>
      </c>
      <c r="AJ125" s="325" t="s">
        <v>736</v>
      </c>
      <c r="AK125" s="331" t="s">
        <v>730</v>
      </c>
      <c r="AL125" s="325" t="s">
        <v>3973</v>
      </c>
      <c r="AM125" s="331" t="s">
        <v>730</v>
      </c>
      <c r="AN125" s="330" t="s">
        <v>3949</v>
      </c>
      <c r="AO125" s="337" t="s">
        <v>730</v>
      </c>
      <c r="AP125" s="326"/>
      <c r="AQ125" s="326"/>
      <c r="AR125" s="326"/>
      <c r="AS125" s="325" t="s">
        <v>3968</v>
      </c>
      <c r="AT125" s="334" t="s">
        <v>730</v>
      </c>
      <c r="AU125" s="325" t="s">
        <v>1625</v>
      </c>
      <c r="AV125" s="334" t="s">
        <v>730</v>
      </c>
      <c r="AW125" s="334" t="s">
        <v>730</v>
      </c>
    </row>
    <row r="126" spans="1:49" x14ac:dyDescent="0.25">
      <c r="A126" s="267" t="b">
        <f t="shared" si="4"/>
        <v>0</v>
      </c>
      <c r="B126" s="268" t="b">
        <f t="shared" si="5"/>
        <v>0</v>
      </c>
      <c r="C126" s="269" t="b">
        <f t="shared" si="6"/>
        <v>0</v>
      </c>
      <c r="D126" s="270" t="b">
        <f t="shared" si="7"/>
        <v>0</v>
      </c>
      <c r="F126" s="325" t="s">
        <v>838</v>
      </c>
      <c r="G126" t="s">
        <v>4470</v>
      </c>
      <c r="H126" s="312" t="s">
        <v>3257</v>
      </c>
      <c r="I126" s="325" t="s">
        <v>1403</v>
      </c>
      <c r="J126" t="s">
        <v>3583</v>
      </c>
      <c r="K126" s="312" t="s">
        <v>3259</v>
      </c>
      <c r="L126" s="325" t="s">
        <v>713</v>
      </c>
      <c r="M126" t="s">
        <v>4477</v>
      </c>
      <c r="N126" s="325" t="s">
        <v>714</v>
      </c>
      <c r="O126" s="335" t="s">
        <v>730</v>
      </c>
      <c r="P126" s="325" t="s">
        <v>715</v>
      </c>
      <c r="Q126" t="s">
        <v>4467</v>
      </c>
      <c r="R126" s="325" t="s">
        <v>716</v>
      </c>
      <c r="S126" s="180" t="s">
        <v>3658</v>
      </c>
      <c r="T126" s="325" t="s">
        <v>841</v>
      </c>
      <c r="U126" s="334" t="s">
        <v>730</v>
      </c>
      <c r="V126" s="325" t="s">
        <v>4113</v>
      </c>
      <c r="W126" s="339" t="s">
        <v>730</v>
      </c>
      <c r="X126" s="330" t="s">
        <v>850</v>
      </c>
      <c r="Y126" s="331" t="s">
        <v>730</v>
      </c>
      <c r="Z126" s="325" t="s">
        <v>719</v>
      </c>
      <c r="AA126" s="334" t="s">
        <v>730</v>
      </c>
      <c r="AB126" s="325" t="s">
        <v>723</v>
      </c>
      <c r="AC126" s="331" t="s">
        <v>730</v>
      </c>
      <c r="AD126" s="325" t="s">
        <v>4114</v>
      </c>
      <c r="AE126" s="331" t="s">
        <v>730</v>
      </c>
      <c r="AF126" s="325" t="s">
        <v>724</v>
      </c>
      <c r="AG126" s="338" t="s">
        <v>730</v>
      </c>
      <c r="AH126" s="325" t="s">
        <v>735</v>
      </c>
      <c r="AI126" s="335" t="s">
        <v>730</v>
      </c>
      <c r="AJ126" s="325" t="s">
        <v>736</v>
      </c>
      <c r="AK126" s="331" t="s">
        <v>730</v>
      </c>
      <c r="AL126" s="325" t="s">
        <v>3973</v>
      </c>
      <c r="AM126" s="331" t="s">
        <v>730</v>
      </c>
      <c r="AN126" s="330" t="s">
        <v>3949</v>
      </c>
      <c r="AO126" s="337" t="s">
        <v>730</v>
      </c>
      <c r="AP126" s="326"/>
      <c r="AQ126" s="326"/>
      <c r="AR126" s="326"/>
      <c r="AS126" s="325" t="s">
        <v>3968</v>
      </c>
      <c r="AT126" s="334" t="s">
        <v>730</v>
      </c>
      <c r="AU126" s="325" t="s">
        <v>1625</v>
      </c>
      <c r="AV126" s="334" t="s">
        <v>730</v>
      </c>
      <c r="AW126" s="334" t="s">
        <v>730</v>
      </c>
    </row>
    <row r="127" spans="1:49" x14ac:dyDescent="0.25">
      <c r="A127" s="267" t="b">
        <f t="shared" si="4"/>
        <v>0</v>
      </c>
      <c r="B127" s="268" t="b">
        <f t="shared" si="5"/>
        <v>0</v>
      </c>
      <c r="C127" s="269" t="b">
        <f t="shared" si="6"/>
        <v>0</v>
      </c>
      <c r="D127" s="270" t="b">
        <f t="shared" si="7"/>
        <v>0</v>
      </c>
      <c r="F127" s="325" t="s">
        <v>838</v>
      </c>
      <c r="G127" t="s">
        <v>4473</v>
      </c>
      <c r="H127" s="312" t="s">
        <v>3257</v>
      </c>
      <c r="I127" s="325" t="s">
        <v>1403</v>
      </c>
      <c r="J127" t="s">
        <v>3586</v>
      </c>
      <c r="K127" s="312" t="s">
        <v>3259</v>
      </c>
      <c r="L127" s="325" t="s">
        <v>713</v>
      </c>
      <c r="M127" t="s">
        <v>4480</v>
      </c>
      <c r="N127" s="325" t="s">
        <v>714</v>
      </c>
      <c r="O127" s="335" t="s">
        <v>730</v>
      </c>
      <c r="P127" s="325" t="s">
        <v>715</v>
      </c>
      <c r="Q127" t="s">
        <v>4469</v>
      </c>
      <c r="R127" s="325" t="s">
        <v>716</v>
      </c>
      <c r="S127" s="180" t="s">
        <v>3661</v>
      </c>
      <c r="T127" s="325" t="s">
        <v>841</v>
      </c>
      <c r="U127" s="334" t="s">
        <v>730</v>
      </c>
      <c r="V127" s="325" t="s">
        <v>4113</v>
      </c>
      <c r="W127" s="339" t="s">
        <v>730</v>
      </c>
      <c r="X127" s="330" t="s">
        <v>850</v>
      </c>
      <c r="Y127" s="331" t="s">
        <v>730</v>
      </c>
      <c r="Z127" s="325" t="s">
        <v>719</v>
      </c>
      <c r="AA127" s="334" t="s">
        <v>730</v>
      </c>
      <c r="AB127" s="325" t="s">
        <v>723</v>
      </c>
      <c r="AC127" s="331" t="s">
        <v>730</v>
      </c>
      <c r="AD127" s="325" t="s">
        <v>4114</v>
      </c>
      <c r="AE127" s="331" t="s">
        <v>730</v>
      </c>
      <c r="AF127" s="325" t="s">
        <v>724</v>
      </c>
      <c r="AG127" s="338" t="s">
        <v>730</v>
      </c>
      <c r="AH127" s="325" t="s">
        <v>735</v>
      </c>
      <c r="AI127" s="335" t="s">
        <v>730</v>
      </c>
      <c r="AJ127" s="325" t="s">
        <v>736</v>
      </c>
      <c r="AK127" s="331" t="s">
        <v>730</v>
      </c>
      <c r="AL127" s="325" t="s">
        <v>3973</v>
      </c>
      <c r="AM127" s="331" t="s">
        <v>730</v>
      </c>
      <c r="AN127" s="330" t="s">
        <v>3949</v>
      </c>
      <c r="AO127" s="337" t="s">
        <v>730</v>
      </c>
      <c r="AP127" s="326"/>
      <c r="AQ127" s="326"/>
      <c r="AR127" s="326"/>
      <c r="AS127" s="325" t="s">
        <v>3968</v>
      </c>
      <c r="AT127" s="334" t="s">
        <v>730</v>
      </c>
      <c r="AU127" s="325" t="s">
        <v>1625</v>
      </c>
      <c r="AV127" s="334" t="s">
        <v>730</v>
      </c>
      <c r="AW127" s="334" t="s">
        <v>730</v>
      </c>
    </row>
    <row r="128" spans="1:49" x14ac:dyDescent="0.25">
      <c r="A128" s="267" t="b">
        <f t="shared" si="4"/>
        <v>0</v>
      </c>
      <c r="B128" s="268" t="b">
        <f t="shared" si="5"/>
        <v>0</v>
      </c>
      <c r="C128" s="269" t="b">
        <f t="shared" si="6"/>
        <v>0</v>
      </c>
      <c r="D128" s="270" t="b">
        <f t="shared" si="7"/>
        <v>0</v>
      </c>
      <c r="F128" s="325" t="s">
        <v>838</v>
      </c>
      <c r="G128" t="s">
        <v>4476</v>
      </c>
      <c r="H128" s="312" t="s">
        <v>3257</v>
      </c>
      <c r="I128" s="325" t="s">
        <v>1403</v>
      </c>
      <c r="J128" t="s">
        <v>3589</v>
      </c>
      <c r="K128" s="312" t="s">
        <v>3259</v>
      </c>
      <c r="L128" s="325" t="s">
        <v>713</v>
      </c>
      <c r="M128" t="s">
        <v>4482</v>
      </c>
      <c r="N128" s="325" t="s">
        <v>714</v>
      </c>
      <c r="O128" s="335" t="s">
        <v>730</v>
      </c>
      <c r="P128" s="325" t="s">
        <v>715</v>
      </c>
      <c r="Q128" t="s">
        <v>4472</v>
      </c>
      <c r="R128" s="325" t="s">
        <v>716</v>
      </c>
      <c r="S128" s="180" t="s">
        <v>3664</v>
      </c>
      <c r="T128" s="325" t="s">
        <v>841</v>
      </c>
      <c r="U128" s="334" t="s">
        <v>730</v>
      </c>
      <c r="V128" s="325" t="s">
        <v>4113</v>
      </c>
      <c r="W128" s="339" t="s">
        <v>730</v>
      </c>
      <c r="X128" s="330" t="s">
        <v>850</v>
      </c>
      <c r="Y128" s="331" t="s">
        <v>730</v>
      </c>
      <c r="Z128" s="325" t="s">
        <v>719</v>
      </c>
      <c r="AA128" s="334" t="s">
        <v>730</v>
      </c>
      <c r="AB128" s="325" t="s">
        <v>723</v>
      </c>
      <c r="AC128" s="331" t="s">
        <v>730</v>
      </c>
      <c r="AD128" s="325" t="s">
        <v>4114</v>
      </c>
      <c r="AE128" s="331" t="s">
        <v>730</v>
      </c>
      <c r="AF128" s="325" t="s">
        <v>724</v>
      </c>
      <c r="AG128" s="338" t="s">
        <v>730</v>
      </c>
      <c r="AH128" s="325" t="s">
        <v>735</v>
      </c>
      <c r="AI128" s="335" t="s">
        <v>730</v>
      </c>
      <c r="AJ128" s="325" t="s">
        <v>736</v>
      </c>
      <c r="AK128" s="331" t="s">
        <v>730</v>
      </c>
      <c r="AL128" s="325" t="s">
        <v>3973</v>
      </c>
      <c r="AM128" s="331" t="s">
        <v>730</v>
      </c>
      <c r="AN128" s="330" t="s">
        <v>3949</v>
      </c>
      <c r="AO128" s="337" t="s">
        <v>730</v>
      </c>
      <c r="AP128" s="326"/>
      <c r="AQ128" s="326"/>
      <c r="AR128" s="326"/>
      <c r="AS128" s="325" t="s">
        <v>3968</v>
      </c>
      <c r="AT128" s="334" t="s">
        <v>730</v>
      </c>
      <c r="AU128" s="325" t="s">
        <v>1625</v>
      </c>
      <c r="AV128" s="334" t="s">
        <v>730</v>
      </c>
      <c r="AW128" s="334" t="s">
        <v>730</v>
      </c>
    </row>
    <row r="129" spans="1:49" x14ac:dyDescent="0.25">
      <c r="A129" s="267" t="b">
        <f t="shared" si="4"/>
        <v>0</v>
      </c>
      <c r="B129" s="268" t="b">
        <f t="shared" si="5"/>
        <v>0</v>
      </c>
      <c r="C129" s="269" t="b">
        <f t="shared" si="6"/>
        <v>0</v>
      </c>
      <c r="D129" s="270" t="b">
        <f t="shared" si="7"/>
        <v>0</v>
      </c>
      <c r="F129" s="325" t="s">
        <v>838</v>
      </c>
      <c r="G129" t="s">
        <v>4479</v>
      </c>
      <c r="H129" s="312" t="s">
        <v>3257</v>
      </c>
      <c r="I129" s="325" t="s">
        <v>1403</v>
      </c>
      <c r="J129" t="s">
        <v>3592</v>
      </c>
      <c r="K129" s="312" t="s">
        <v>3259</v>
      </c>
      <c r="L129" s="325" t="s">
        <v>713</v>
      </c>
      <c r="M129" t="s">
        <v>4485</v>
      </c>
      <c r="N129" s="325" t="s">
        <v>714</v>
      </c>
      <c r="O129" s="335" t="s">
        <v>730</v>
      </c>
      <c r="P129" s="325" t="s">
        <v>715</v>
      </c>
      <c r="Q129" t="s">
        <v>4475</v>
      </c>
      <c r="R129" s="325" t="s">
        <v>716</v>
      </c>
      <c r="S129" s="180" t="s">
        <v>3667</v>
      </c>
      <c r="T129" s="325" t="s">
        <v>841</v>
      </c>
      <c r="U129" s="334" t="s">
        <v>730</v>
      </c>
      <c r="V129" s="325" t="s">
        <v>4113</v>
      </c>
      <c r="W129" s="339" t="s">
        <v>730</v>
      </c>
      <c r="X129" s="330" t="s">
        <v>850</v>
      </c>
      <c r="Y129" s="331" t="s">
        <v>730</v>
      </c>
      <c r="Z129" s="325" t="s">
        <v>719</v>
      </c>
      <c r="AA129" s="334" t="s">
        <v>730</v>
      </c>
      <c r="AB129" s="325" t="s">
        <v>723</v>
      </c>
      <c r="AC129" s="331" t="s">
        <v>730</v>
      </c>
      <c r="AD129" s="325" t="s">
        <v>4114</v>
      </c>
      <c r="AE129" s="331" t="s">
        <v>730</v>
      </c>
      <c r="AF129" s="325" t="s">
        <v>724</v>
      </c>
      <c r="AG129" s="338" t="s">
        <v>730</v>
      </c>
      <c r="AH129" s="325" t="s">
        <v>735</v>
      </c>
      <c r="AI129" s="335" t="s">
        <v>730</v>
      </c>
      <c r="AJ129" s="325" t="s">
        <v>736</v>
      </c>
      <c r="AK129" s="331" t="s">
        <v>730</v>
      </c>
      <c r="AL129" s="325" t="s">
        <v>3973</v>
      </c>
      <c r="AM129" s="331" t="s">
        <v>730</v>
      </c>
      <c r="AN129" s="330" t="s">
        <v>3949</v>
      </c>
      <c r="AO129" s="337" t="s">
        <v>730</v>
      </c>
      <c r="AP129" s="326"/>
      <c r="AQ129" s="326"/>
      <c r="AR129" s="326"/>
      <c r="AS129" s="325" t="s">
        <v>3968</v>
      </c>
      <c r="AT129" s="334" t="s">
        <v>730</v>
      </c>
      <c r="AU129" s="325" t="s">
        <v>1625</v>
      </c>
      <c r="AV129" s="334" t="s">
        <v>730</v>
      </c>
      <c r="AW129" s="334" t="s">
        <v>730</v>
      </c>
    </row>
    <row r="130" spans="1:49" x14ac:dyDescent="0.25">
      <c r="A130" s="267" t="b">
        <f t="shared" si="4"/>
        <v>0</v>
      </c>
      <c r="B130" s="268" t="b">
        <f t="shared" si="5"/>
        <v>0</v>
      </c>
      <c r="C130" s="269" t="b">
        <f t="shared" si="6"/>
        <v>0</v>
      </c>
      <c r="D130" s="270" t="b">
        <f t="shared" si="7"/>
        <v>0</v>
      </c>
      <c r="F130" s="325" t="s">
        <v>838</v>
      </c>
      <c r="G130" t="s">
        <v>4481</v>
      </c>
      <c r="H130" s="312" t="s">
        <v>3257</v>
      </c>
      <c r="I130" s="325" t="s">
        <v>1403</v>
      </c>
      <c r="J130" t="s">
        <v>3595</v>
      </c>
      <c r="K130" s="312" t="s">
        <v>3259</v>
      </c>
      <c r="L130" s="325" t="s">
        <v>713</v>
      </c>
      <c r="M130" t="s">
        <v>4487</v>
      </c>
      <c r="N130" s="325" t="s">
        <v>714</v>
      </c>
      <c r="O130" s="335" t="s">
        <v>730</v>
      </c>
      <c r="P130" s="325" t="s">
        <v>715</v>
      </c>
      <c r="Q130" t="s">
        <v>4478</v>
      </c>
      <c r="R130" s="325" t="s">
        <v>716</v>
      </c>
      <c r="S130" s="180" t="s">
        <v>3670</v>
      </c>
      <c r="T130" s="325" t="s">
        <v>841</v>
      </c>
      <c r="U130" s="334" t="s">
        <v>730</v>
      </c>
      <c r="V130" s="325" t="s">
        <v>4113</v>
      </c>
      <c r="W130" s="339" t="s">
        <v>730</v>
      </c>
      <c r="X130" s="330" t="s">
        <v>850</v>
      </c>
      <c r="Y130" s="331" t="s">
        <v>730</v>
      </c>
      <c r="Z130" s="325" t="s">
        <v>719</v>
      </c>
      <c r="AA130" s="334" t="s">
        <v>730</v>
      </c>
      <c r="AB130" s="325" t="s">
        <v>723</v>
      </c>
      <c r="AC130" s="331" t="s">
        <v>730</v>
      </c>
      <c r="AD130" s="325" t="s">
        <v>4114</v>
      </c>
      <c r="AE130" s="331" t="s">
        <v>730</v>
      </c>
      <c r="AF130" s="325" t="s">
        <v>724</v>
      </c>
      <c r="AG130" s="338" t="s">
        <v>730</v>
      </c>
      <c r="AH130" s="325" t="s">
        <v>735</v>
      </c>
      <c r="AI130" s="335" t="s">
        <v>730</v>
      </c>
      <c r="AJ130" s="325" t="s">
        <v>736</v>
      </c>
      <c r="AK130" s="331" t="s">
        <v>730</v>
      </c>
      <c r="AL130" s="325" t="s">
        <v>3973</v>
      </c>
      <c r="AM130" s="331" t="s">
        <v>730</v>
      </c>
      <c r="AN130" s="330" t="s">
        <v>3949</v>
      </c>
      <c r="AO130" s="337" t="s">
        <v>730</v>
      </c>
      <c r="AP130" s="326"/>
      <c r="AQ130" s="326"/>
      <c r="AR130" s="326"/>
      <c r="AS130" s="325" t="s">
        <v>3968</v>
      </c>
      <c r="AT130" s="334" t="s">
        <v>730</v>
      </c>
      <c r="AU130" s="325" t="s">
        <v>1625</v>
      </c>
      <c r="AV130" s="334" t="s">
        <v>730</v>
      </c>
      <c r="AW130" s="334" t="s">
        <v>730</v>
      </c>
    </row>
    <row r="131" spans="1:49" x14ac:dyDescent="0.25">
      <c r="A131" s="267" t="b">
        <f t="shared" si="4"/>
        <v>0</v>
      </c>
      <c r="B131" s="268" t="b">
        <f t="shared" si="5"/>
        <v>0</v>
      </c>
      <c r="C131" s="269" t="b">
        <f t="shared" si="6"/>
        <v>0</v>
      </c>
      <c r="D131" s="270" t="b">
        <f t="shared" si="7"/>
        <v>0</v>
      </c>
      <c r="F131" s="325" t="s">
        <v>838</v>
      </c>
      <c r="G131" t="s">
        <v>4484</v>
      </c>
      <c r="H131" s="312" t="s">
        <v>3257</v>
      </c>
      <c r="I131" s="325" t="s">
        <v>1403</v>
      </c>
      <c r="J131" t="s">
        <v>3598</v>
      </c>
      <c r="K131" s="312" t="s">
        <v>3259</v>
      </c>
      <c r="L131" s="325" t="s">
        <v>713</v>
      </c>
      <c r="M131" t="s">
        <v>4490</v>
      </c>
      <c r="N131" s="325" t="s">
        <v>714</v>
      </c>
      <c r="O131" s="335" t="s">
        <v>730</v>
      </c>
      <c r="P131" s="325" t="s">
        <v>715</v>
      </c>
      <c r="Q131" t="s">
        <v>4615</v>
      </c>
      <c r="R131" s="325" t="s">
        <v>716</v>
      </c>
      <c r="S131" s="180" t="s">
        <v>3673</v>
      </c>
      <c r="T131" s="325" t="s">
        <v>841</v>
      </c>
      <c r="U131" s="334" t="s">
        <v>730</v>
      </c>
      <c r="V131" s="325" t="s">
        <v>4113</v>
      </c>
      <c r="W131" s="339" t="s">
        <v>730</v>
      </c>
      <c r="X131" s="330" t="s">
        <v>850</v>
      </c>
      <c r="Y131" s="331" t="s">
        <v>730</v>
      </c>
      <c r="Z131" s="325" t="s">
        <v>719</v>
      </c>
      <c r="AA131" s="334" t="s">
        <v>730</v>
      </c>
      <c r="AB131" s="325" t="s">
        <v>723</v>
      </c>
      <c r="AC131" s="331" t="s">
        <v>730</v>
      </c>
      <c r="AD131" s="325" t="s">
        <v>4114</v>
      </c>
      <c r="AE131" s="331" t="s">
        <v>730</v>
      </c>
      <c r="AF131" s="325" t="s">
        <v>724</v>
      </c>
      <c r="AG131" s="338" t="s">
        <v>730</v>
      </c>
      <c r="AH131" s="325" t="s">
        <v>735</v>
      </c>
      <c r="AI131" s="335" t="s">
        <v>730</v>
      </c>
      <c r="AJ131" s="325" t="s">
        <v>736</v>
      </c>
      <c r="AK131" s="331" t="s">
        <v>730</v>
      </c>
      <c r="AL131" s="325" t="s">
        <v>3973</v>
      </c>
      <c r="AM131" s="331" t="s">
        <v>730</v>
      </c>
      <c r="AN131" s="330" t="s">
        <v>3949</v>
      </c>
      <c r="AO131" s="337" t="s">
        <v>730</v>
      </c>
      <c r="AP131" s="326"/>
      <c r="AQ131" s="326"/>
      <c r="AR131" s="326"/>
      <c r="AS131" s="325" t="s">
        <v>3968</v>
      </c>
      <c r="AT131" s="334" t="s">
        <v>730</v>
      </c>
      <c r="AU131" s="325" t="s">
        <v>1625</v>
      </c>
      <c r="AV131" s="334" t="s">
        <v>730</v>
      </c>
      <c r="AW131" s="334" t="s">
        <v>730</v>
      </c>
    </row>
    <row r="132" spans="1:49" x14ac:dyDescent="0.25">
      <c r="A132" s="267" t="b">
        <f t="shared" si="4"/>
        <v>0</v>
      </c>
      <c r="B132" s="268" t="b">
        <f t="shared" si="5"/>
        <v>0</v>
      </c>
      <c r="C132" s="269" t="b">
        <f t="shared" si="6"/>
        <v>0</v>
      </c>
      <c r="D132" s="270" t="b">
        <f t="shared" si="7"/>
        <v>0</v>
      </c>
      <c r="F132" s="325" t="s">
        <v>838</v>
      </c>
      <c r="G132" t="s">
        <v>4486</v>
      </c>
      <c r="H132" s="312" t="s">
        <v>3257</v>
      </c>
      <c r="I132" s="325" t="s">
        <v>1403</v>
      </c>
      <c r="J132" t="s">
        <v>3601</v>
      </c>
      <c r="K132" s="312" t="s">
        <v>3259</v>
      </c>
      <c r="L132" s="325" t="s">
        <v>713</v>
      </c>
      <c r="M132" t="s">
        <v>4492</v>
      </c>
      <c r="N132" s="325" t="s">
        <v>714</v>
      </c>
      <c r="O132" s="335" t="s">
        <v>730</v>
      </c>
      <c r="P132" s="325" t="s">
        <v>715</v>
      </c>
      <c r="Q132" t="s">
        <v>4616</v>
      </c>
      <c r="R132" s="325" t="s">
        <v>716</v>
      </c>
      <c r="S132" s="180" t="s">
        <v>3676</v>
      </c>
      <c r="T132" s="325" t="s">
        <v>841</v>
      </c>
      <c r="U132" s="334" t="s">
        <v>730</v>
      </c>
      <c r="V132" s="325" t="s">
        <v>4113</v>
      </c>
      <c r="W132" s="339" t="s">
        <v>730</v>
      </c>
      <c r="X132" s="330" t="s">
        <v>850</v>
      </c>
      <c r="Y132" s="331" t="s">
        <v>730</v>
      </c>
      <c r="Z132" s="325" t="s">
        <v>719</v>
      </c>
      <c r="AA132" s="334" t="s">
        <v>730</v>
      </c>
      <c r="AB132" s="325" t="s">
        <v>723</v>
      </c>
      <c r="AC132" s="331" t="s">
        <v>730</v>
      </c>
      <c r="AD132" s="325" t="s">
        <v>4114</v>
      </c>
      <c r="AE132" s="331" t="s">
        <v>730</v>
      </c>
      <c r="AF132" s="325" t="s">
        <v>724</v>
      </c>
      <c r="AG132" s="338" t="s">
        <v>730</v>
      </c>
      <c r="AH132" s="325" t="s">
        <v>735</v>
      </c>
      <c r="AI132" s="335" t="s">
        <v>730</v>
      </c>
      <c r="AJ132" s="325" t="s">
        <v>736</v>
      </c>
      <c r="AK132" s="331" t="s">
        <v>730</v>
      </c>
      <c r="AL132" s="325" t="s">
        <v>3973</v>
      </c>
      <c r="AM132" s="331" t="s">
        <v>730</v>
      </c>
      <c r="AN132" s="330" t="s">
        <v>3949</v>
      </c>
      <c r="AO132" s="337" t="s">
        <v>730</v>
      </c>
      <c r="AP132" s="326"/>
      <c r="AQ132" s="326"/>
      <c r="AR132" s="326"/>
      <c r="AS132" s="325" t="s">
        <v>3968</v>
      </c>
      <c r="AT132" s="334" t="s">
        <v>730</v>
      </c>
      <c r="AU132" s="325" t="s">
        <v>1625</v>
      </c>
      <c r="AV132" s="334" t="s">
        <v>730</v>
      </c>
      <c r="AW132" s="334" t="s">
        <v>730</v>
      </c>
    </row>
    <row r="133" spans="1:49" x14ac:dyDescent="0.25">
      <c r="A133" s="267" t="b">
        <f t="shared" si="4"/>
        <v>0</v>
      </c>
      <c r="B133" s="268" t="b">
        <f t="shared" si="5"/>
        <v>0</v>
      </c>
      <c r="C133" s="269" t="b">
        <f t="shared" si="6"/>
        <v>0</v>
      </c>
      <c r="D133" s="270" t="b">
        <f t="shared" si="7"/>
        <v>0</v>
      </c>
      <c r="F133" s="325" t="s">
        <v>838</v>
      </c>
      <c r="G133" t="s">
        <v>4489</v>
      </c>
      <c r="H133" s="312" t="s">
        <v>3257</v>
      </c>
      <c r="I133" s="325" t="s">
        <v>1403</v>
      </c>
      <c r="J133" t="s">
        <v>3604</v>
      </c>
      <c r="K133" s="312" t="s">
        <v>3259</v>
      </c>
      <c r="L133" s="325" t="s">
        <v>713</v>
      </c>
      <c r="M133" t="s">
        <v>4494</v>
      </c>
      <c r="N133" s="325" t="s">
        <v>714</v>
      </c>
      <c r="O133" s="335" t="s">
        <v>730</v>
      </c>
      <c r="P133" s="325" t="s">
        <v>715</v>
      </c>
      <c r="Q133" t="s">
        <v>4483</v>
      </c>
      <c r="R133" s="325" t="s">
        <v>716</v>
      </c>
      <c r="S133" s="180" t="s">
        <v>3679</v>
      </c>
      <c r="T133" s="325" t="s">
        <v>841</v>
      </c>
      <c r="U133" s="334" t="s">
        <v>730</v>
      </c>
      <c r="V133" s="325" t="s">
        <v>4113</v>
      </c>
      <c r="W133" s="339" t="s">
        <v>730</v>
      </c>
      <c r="X133" s="330" t="s">
        <v>850</v>
      </c>
      <c r="Y133" s="331" t="s">
        <v>730</v>
      </c>
      <c r="Z133" s="325" t="s">
        <v>719</v>
      </c>
      <c r="AA133" s="334" t="s">
        <v>730</v>
      </c>
      <c r="AB133" s="325" t="s">
        <v>723</v>
      </c>
      <c r="AC133" s="331" t="s">
        <v>730</v>
      </c>
      <c r="AD133" s="325" t="s">
        <v>4114</v>
      </c>
      <c r="AE133" s="331" t="s">
        <v>730</v>
      </c>
      <c r="AF133" s="325" t="s">
        <v>724</v>
      </c>
      <c r="AG133" s="338" t="s">
        <v>730</v>
      </c>
      <c r="AH133" s="325" t="s">
        <v>735</v>
      </c>
      <c r="AI133" s="335" t="s">
        <v>730</v>
      </c>
      <c r="AJ133" s="325" t="s">
        <v>736</v>
      </c>
      <c r="AK133" s="331" t="s">
        <v>730</v>
      </c>
      <c r="AL133" s="325" t="s">
        <v>3973</v>
      </c>
      <c r="AM133" s="331" t="s">
        <v>730</v>
      </c>
      <c r="AN133" s="330" t="s">
        <v>3949</v>
      </c>
      <c r="AO133" s="337" t="s">
        <v>730</v>
      </c>
      <c r="AP133" s="326"/>
      <c r="AQ133" s="326"/>
      <c r="AR133" s="326"/>
      <c r="AS133" s="325" t="s">
        <v>3968</v>
      </c>
      <c r="AT133" s="334" t="s">
        <v>730</v>
      </c>
      <c r="AU133" s="325" t="s">
        <v>1625</v>
      </c>
      <c r="AV133" s="334" t="s">
        <v>730</v>
      </c>
      <c r="AW133" s="334" t="s">
        <v>730</v>
      </c>
    </row>
    <row r="134" spans="1:49" x14ac:dyDescent="0.25">
      <c r="A134" s="267" t="b">
        <f t="shared" si="4"/>
        <v>0</v>
      </c>
      <c r="B134" s="268" t="b">
        <f t="shared" si="5"/>
        <v>0</v>
      </c>
      <c r="C134" s="269" t="b">
        <f t="shared" si="6"/>
        <v>0</v>
      </c>
      <c r="D134" s="270" t="b">
        <f t="shared" si="7"/>
        <v>0</v>
      </c>
      <c r="F134" s="325" t="s">
        <v>838</v>
      </c>
      <c r="G134" t="s">
        <v>4491</v>
      </c>
      <c r="H134" s="312" t="s">
        <v>3257</v>
      </c>
      <c r="I134" s="325" t="s">
        <v>1403</v>
      </c>
      <c r="J134" t="s">
        <v>3607</v>
      </c>
      <c r="K134" s="312" t="s">
        <v>3259</v>
      </c>
      <c r="L134" s="325" t="s">
        <v>713</v>
      </c>
      <c r="M134" t="s">
        <v>4497</v>
      </c>
      <c r="N134" s="325" t="s">
        <v>714</v>
      </c>
      <c r="O134" s="335" t="s">
        <v>730</v>
      </c>
      <c r="P134" s="325" t="s">
        <v>715</v>
      </c>
      <c r="Q134" t="s">
        <v>4617</v>
      </c>
      <c r="R134" s="325" t="s">
        <v>716</v>
      </c>
      <c r="S134" s="180" t="s">
        <v>3682</v>
      </c>
      <c r="T134" s="325" t="s">
        <v>841</v>
      </c>
      <c r="U134" s="334" t="s">
        <v>730</v>
      </c>
      <c r="V134" s="325" t="s">
        <v>4113</v>
      </c>
      <c r="W134" s="339" t="s">
        <v>730</v>
      </c>
      <c r="X134" s="330" t="s">
        <v>850</v>
      </c>
      <c r="Y134" s="331" t="s">
        <v>730</v>
      </c>
      <c r="Z134" s="325" t="s">
        <v>719</v>
      </c>
      <c r="AA134" s="334" t="s">
        <v>730</v>
      </c>
      <c r="AB134" s="325" t="s">
        <v>723</v>
      </c>
      <c r="AC134" s="331" t="s">
        <v>730</v>
      </c>
      <c r="AD134" s="325" t="s">
        <v>4114</v>
      </c>
      <c r="AE134" s="331" t="s">
        <v>730</v>
      </c>
      <c r="AF134" s="325" t="s">
        <v>724</v>
      </c>
      <c r="AG134" s="338" t="s">
        <v>730</v>
      </c>
      <c r="AH134" s="325" t="s">
        <v>735</v>
      </c>
      <c r="AI134" s="335" t="s">
        <v>730</v>
      </c>
      <c r="AJ134" s="325" t="s">
        <v>736</v>
      </c>
      <c r="AK134" s="331" t="s">
        <v>730</v>
      </c>
      <c r="AL134" s="325" t="s">
        <v>3973</v>
      </c>
      <c r="AM134" s="331" t="s">
        <v>730</v>
      </c>
      <c r="AN134" s="330" t="s">
        <v>3949</v>
      </c>
      <c r="AO134" s="337" t="s">
        <v>730</v>
      </c>
      <c r="AP134" s="326"/>
      <c r="AQ134" s="326"/>
      <c r="AR134" s="326"/>
      <c r="AS134" s="325" t="s">
        <v>3968</v>
      </c>
      <c r="AT134" s="334" t="s">
        <v>730</v>
      </c>
      <c r="AU134" s="325" t="s">
        <v>1625</v>
      </c>
      <c r="AV134" s="334" t="s">
        <v>730</v>
      </c>
      <c r="AW134" s="334" t="s">
        <v>730</v>
      </c>
    </row>
    <row r="135" spans="1:49" x14ac:dyDescent="0.25">
      <c r="A135" s="267" t="b">
        <f t="shared" si="4"/>
        <v>0</v>
      </c>
      <c r="B135" s="268" t="b">
        <f t="shared" si="5"/>
        <v>0</v>
      </c>
      <c r="C135" s="269" t="b">
        <f t="shared" si="6"/>
        <v>0</v>
      </c>
      <c r="D135" s="270" t="b">
        <f t="shared" si="7"/>
        <v>0</v>
      </c>
      <c r="F135" s="325" t="s">
        <v>838</v>
      </c>
      <c r="G135" t="s">
        <v>4493</v>
      </c>
      <c r="H135" s="312" t="s">
        <v>3257</v>
      </c>
      <c r="I135" s="325" t="s">
        <v>1403</v>
      </c>
      <c r="J135" t="s">
        <v>3610</v>
      </c>
      <c r="K135" s="312" t="s">
        <v>3259</v>
      </c>
      <c r="L135" s="325" t="s">
        <v>713</v>
      </c>
      <c r="M135" t="s">
        <v>4499</v>
      </c>
      <c r="N135" s="325" t="s">
        <v>714</v>
      </c>
      <c r="O135" s="335" t="s">
        <v>730</v>
      </c>
      <c r="P135" s="325" t="s">
        <v>715</v>
      </c>
      <c r="Q135" t="s">
        <v>4618</v>
      </c>
      <c r="R135" s="325" t="s">
        <v>716</v>
      </c>
      <c r="S135" s="180" t="s">
        <v>3685</v>
      </c>
      <c r="T135" s="325" t="s">
        <v>841</v>
      </c>
      <c r="U135" s="334" t="s">
        <v>730</v>
      </c>
      <c r="V135" s="325" t="s">
        <v>4113</v>
      </c>
      <c r="W135" s="339" t="s">
        <v>730</v>
      </c>
      <c r="X135" s="330" t="s">
        <v>850</v>
      </c>
      <c r="Y135" s="331" t="s">
        <v>730</v>
      </c>
      <c r="Z135" s="325" t="s">
        <v>719</v>
      </c>
      <c r="AA135" s="334" t="s">
        <v>730</v>
      </c>
      <c r="AB135" s="325" t="s">
        <v>723</v>
      </c>
      <c r="AC135" s="331" t="s">
        <v>730</v>
      </c>
      <c r="AD135" s="325" t="s">
        <v>4114</v>
      </c>
      <c r="AE135" s="331" t="s">
        <v>730</v>
      </c>
      <c r="AF135" s="325" t="s">
        <v>724</v>
      </c>
      <c r="AG135" s="338" t="s">
        <v>730</v>
      </c>
      <c r="AH135" s="325" t="s">
        <v>735</v>
      </c>
      <c r="AI135" s="335" t="s">
        <v>730</v>
      </c>
      <c r="AJ135" s="325" t="s">
        <v>736</v>
      </c>
      <c r="AK135" s="331" t="s">
        <v>730</v>
      </c>
      <c r="AL135" s="325" t="s">
        <v>3973</v>
      </c>
      <c r="AM135" s="331" t="s">
        <v>730</v>
      </c>
      <c r="AN135" s="330" t="s">
        <v>3949</v>
      </c>
      <c r="AO135" s="337" t="s">
        <v>730</v>
      </c>
      <c r="AP135" s="326"/>
      <c r="AQ135" s="326"/>
      <c r="AR135" s="326"/>
      <c r="AS135" s="325" t="s">
        <v>3968</v>
      </c>
      <c r="AT135" s="334" t="s">
        <v>730</v>
      </c>
      <c r="AU135" s="325" t="s">
        <v>1625</v>
      </c>
      <c r="AV135" s="334" t="s">
        <v>730</v>
      </c>
      <c r="AW135" s="334" t="s">
        <v>730</v>
      </c>
    </row>
    <row r="136" spans="1:49" x14ac:dyDescent="0.25">
      <c r="A136" s="267" t="b">
        <f t="shared" si="4"/>
        <v>0</v>
      </c>
      <c r="B136" s="268" t="b">
        <f t="shared" si="5"/>
        <v>0</v>
      </c>
      <c r="C136" s="269" t="b">
        <f t="shared" si="6"/>
        <v>0</v>
      </c>
      <c r="D136" s="270" t="b">
        <f t="shared" si="7"/>
        <v>0</v>
      </c>
      <c r="F136" s="325" t="s">
        <v>838</v>
      </c>
      <c r="G136" t="s">
        <v>4496</v>
      </c>
      <c r="H136" s="312" t="s">
        <v>3257</v>
      </c>
      <c r="I136" s="325" t="s">
        <v>1403</v>
      </c>
      <c r="J136" t="s">
        <v>3613</v>
      </c>
      <c r="K136" s="312" t="s">
        <v>3259</v>
      </c>
      <c r="L136" s="325" t="s">
        <v>713</v>
      </c>
      <c r="M136" t="s">
        <v>4502</v>
      </c>
      <c r="N136" s="325" t="s">
        <v>714</v>
      </c>
      <c r="O136" s="335" t="s">
        <v>730</v>
      </c>
      <c r="P136" s="325" t="s">
        <v>715</v>
      </c>
      <c r="Q136" t="s">
        <v>4619</v>
      </c>
      <c r="R136" s="325" t="s">
        <v>716</v>
      </c>
      <c r="S136" s="180" t="s">
        <v>3688</v>
      </c>
      <c r="T136" s="325" t="s">
        <v>841</v>
      </c>
      <c r="U136" s="334" t="s">
        <v>730</v>
      </c>
      <c r="V136" s="325" t="s">
        <v>4113</v>
      </c>
      <c r="W136" s="339" t="s">
        <v>730</v>
      </c>
      <c r="X136" s="330" t="s">
        <v>850</v>
      </c>
      <c r="Y136" s="331" t="s">
        <v>730</v>
      </c>
      <c r="Z136" s="325" t="s">
        <v>719</v>
      </c>
      <c r="AA136" s="334" t="s">
        <v>730</v>
      </c>
      <c r="AB136" s="325" t="s">
        <v>723</v>
      </c>
      <c r="AC136" s="331" t="s">
        <v>730</v>
      </c>
      <c r="AD136" s="325" t="s">
        <v>4114</v>
      </c>
      <c r="AE136" s="331" t="s">
        <v>730</v>
      </c>
      <c r="AF136" s="325" t="s">
        <v>724</v>
      </c>
      <c r="AG136" s="338" t="s">
        <v>730</v>
      </c>
      <c r="AH136" s="325" t="s">
        <v>735</v>
      </c>
      <c r="AI136" s="335" t="s">
        <v>730</v>
      </c>
      <c r="AJ136" s="325" t="s">
        <v>736</v>
      </c>
      <c r="AK136" s="331" t="s">
        <v>730</v>
      </c>
      <c r="AL136" s="325" t="s">
        <v>3973</v>
      </c>
      <c r="AM136" s="331" t="s">
        <v>730</v>
      </c>
      <c r="AN136" s="330" t="s">
        <v>3949</v>
      </c>
      <c r="AO136" s="337" t="s">
        <v>730</v>
      </c>
      <c r="AP136" s="326"/>
      <c r="AQ136" s="326"/>
      <c r="AR136" s="326"/>
      <c r="AS136" s="325" t="s">
        <v>3968</v>
      </c>
      <c r="AT136" s="334" t="s">
        <v>730</v>
      </c>
      <c r="AU136" s="325" t="s">
        <v>1625</v>
      </c>
      <c r="AV136" s="334" t="s">
        <v>730</v>
      </c>
      <c r="AW136" s="334" t="s">
        <v>730</v>
      </c>
    </row>
    <row r="137" spans="1:49" x14ac:dyDescent="0.25">
      <c r="A137" s="267" t="b">
        <f t="shared" si="4"/>
        <v>0</v>
      </c>
      <c r="B137" s="268" t="b">
        <f t="shared" si="5"/>
        <v>0</v>
      </c>
      <c r="C137" s="269" t="b">
        <f t="shared" si="6"/>
        <v>0</v>
      </c>
      <c r="D137" s="270" t="b">
        <f t="shared" si="7"/>
        <v>0</v>
      </c>
      <c r="F137" s="325" t="s">
        <v>838</v>
      </c>
      <c r="G137" t="s">
        <v>4498</v>
      </c>
      <c r="H137" s="312" t="s">
        <v>3257</v>
      </c>
      <c r="I137" s="325" t="s">
        <v>1403</v>
      </c>
      <c r="J137" t="s">
        <v>3616</v>
      </c>
      <c r="K137" s="312" t="s">
        <v>3259</v>
      </c>
      <c r="L137" s="325" t="s">
        <v>713</v>
      </c>
      <c r="M137" t="s">
        <v>4504</v>
      </c>
      <c r="N137" s="325" t="s">
        <v>714</v>
      </c>
      <c r="O137" s="335" t="s">
        <v>730</v>
      </c>
      <c r="P137" s="325" t="s">
        <v>715</v>
      </c>
      <c r="Q137" t="s">
        <v>4620</v>
      </c>
      <c r="R137" s="325" t="s">
        <v>716</v>
      </c>
      <c r="S137" s="180" t="s">
        <v>3691</v>
      </c>
      <c r="T137" s="325" t="s">
        <v>841</v>
      </c>
      <c r="U137" s="334" t="s">
        <v>730</v>
      </c>
      <c r="V137" s="325" t="s">
        <v>4113</v>
      </c>
      <c r="W137" s="339" t="s">
        <v>730</v>
      </c>
      <c r="X137" s="330" t="s">
        <v>850</v>
      </c>
      <c r="Y137" s="331" t="s">
        <v>730</v>
      </c>
      <c r="Z137" s="325" t="s">
        <v>719</v>
      </c>
      <c r="AA137" s="334" t="s">
        <v>730</v>
      </c>
      <c r="AB137" s="325" t="s">
        <v>723</v>
      </c>
      <c r="AC137" s="331" t="s">
        <v>730</v>
      </c>
      <c r="AD137" s="325" t="s">
        <v>4114</v>
      </c>
      <c r="AE137" s="331" t="s">
        <v>730</v>
      </c>
      <c r="AF137" s="325" t="s">
        <v>724</v>
      </c>
      <c r="AG137" s="338" t="s">
        <v>730</v>
      </c>
      <c r="AH137" s="325" t="s">
        <v>735</v>
      </c>
      <c r="AI137" s="335" t="s">
        <v>730</v>
      </c>
      <c r="AJ137" s="325" t="s">
        <v>736</v>
      </c>
      <c r="AK137" s="331" t="s">
        <v>730</v>
      </c>
      <c r="AL137" s="325" t="s">
        <v>3973</v>
      </c>
      <c r="AM137" s="331" t="s">
        <v>730</v>
      </c>
      <c r="AN137" s="330" t="s">
        <v>3949</v>
      </c>
      <c r="AO137" s="337" t="s">
        <v>730</v>
      </c>
      <c r="AP137" s="326"/>
      <c r="AQ137" s="326"/>
      <c r="AR137" s="326"/>
      <c r="AS137" s="325" t="s">
        <v>3968</v>
      </c>
      <c r="AT137" s="334" t="s">
        <v>730</v>
      </c>
      <c r="AU137" s="325" t="s">
        <v>1625</v>
      </c>
      <c r="AV137" s="334" t="s">
        <v>730</v>
      </c>
      <c r="AW137" s="334" t="s">
        <v>730</v>
      </c>
    </row>
    <row r="138" spans="1:49" x14ac:dyDescent="0.25">
      <c r="A138" s="267" t="b">
        <f t="shared" ref="A138:A201" si="8">IF($A$1=F117,G117,IF($A$1=I117,J117,IF($A$1=L117,M117,IF($A$1=N117,O117,IF($A$1=P117,Q117,IF($A$1=R117,S117,IF($A$1=T117,U117,IF($A$1=V117,W117,IF($A$1=X117,Y117,IF($A$1=Z117,AA117,IF($A$1=AB117,AC117,IF($A$1=AD117,AE117,IF($A$1=AF117,AG117,IF($A$1=AH117,AI117,IF($A$1=AJ117,AK118,IF($A$1=AL117,AM117,IF($A$1=AN117,AO117,IF($A$1=AS117,AT117,IF($A$1=AU117,AV117)))))))))))))))))))</f>
        <v>0</v>
      </c>
      <c r="B138" s="268" t="b">
        <f t="shared" ref="B138:B201" si="9">IF($B$1=F117,G117,IF($B$1=I117,J117,IF($B$1=L117,M117,IF($B$1=N117,O117,IF($B$1=P117,Q117,IF($B$1=R117,S117,IF($B$1=T117,U117,IF($B$1=V117,W117,IF($B$1=X117,Y117,IF($B$1=Z117,AA117,IF($B$1=AB117,AC117,IF($B$1=AD117,AE117,IF($B$1=AF117,AG117,IF($B$1=AH117,AI117,IF($B$1=AJ117,AK118,IF($B$1=AL117,AM117,IF($B$1=AN117,AO117,IF($B$1=AS117,AT117,IF($B$1=AU117,AV117)))))))))))))))))))</f>
        <v>0</v>
      </c>
      <c r="C138" s="269" t="b">
        <f t="shared" ref="C138:C201" si="10">IF($C$1=F117,G117,IF($C$1=I117,J117,IF($C$1=L117,M117,IF($C$1=N117,O117,IF($C$1=P117,Q117,IF($C$1=R117,S117,IF($C$1=T117,U117,IF($C$1=V117,W117,IF($C$1=X117,Y117,IF($C$1=Z117,AA117,IF($C$1=AB117,AC117,IF($C$1=AD117,AE117,IF($C$1=AF117,AG117,IF($C$1=AH117,AI117,IF($C$1=AJ117,AK118,IF($C$1=AL117,AM117,IF($C$1=AN117,AO117,IF($C$1=AS117,AT117,IF($C$1=AU117,AV117)))))))))))))))))))</f>
        <v>0</v>
      </c>
      <c r="D138" s="270" t="b">
        <f t="shared" ref="D138:D201" si="11">IF($D$1=F117,G117,IF($D$1=I117,J117,IF($D$1=L117,M117,IF($D$1=N117,O117,IF($D$1=P117,Q117,IF($D$1=R117,S117,IF($D$1=T117,U117,IF($D$1=V117,W117,IF($D$1=X117,Y117,IF($D$1=Z117,AA117,IF($D$1=AB117,AC117,IF($D$1=AD117,AE117,IF($D$1=AF117,AG117,IF($D$1=AH117,AI117,IF($D$1=AJ117,AK118,IF($D$1=AL117,AM117,IF($D$1=AN117,AO117,IF($D$1=AS117,AT117,IF($D$1=AU117,AV117)))))))))))))))))))</f>
        <v>0</v>
      </c>
      <c r="F138" s="325" t="s">
        <v>838</v>
      </c>
      <c r="G138" t="s">
        <v>4501</v>
      </c>
      <c r="H138" s="312" t="s">
        <v>3257</v>
      </c>
      <c r="I138" s="325" t="s">
        <v>1403</v>
      </c>
      <c r="J138" t="s">
        <v>3619</v>
      </c>
      <c r="K138" s="312" t="s">
        <v>3256</v>
      </c>
      <c r="L138" s="325" t="s">
        <v>713</v>
      </c>
      <c r="M138" t="s">
        <v>4507</v>
      </c>
      <c r="N138" s="325" t="s">
        <v>714</v>
      </c>
      <c r="O138" s="335" t="s">
        <v>730</v>
      </c>
      <c r="P138" s="325" t="s">
        <v>715</v>
      </c>
      <c r="Q138" t="s">
        <v>4488</v>
      </c>
      <c r="R138" s="325" t="s">
        <v>716</v>
      </c>
      <c r="S138" s="180" t="s">
        <v>3694</v>
      </c>
      <c r="T138" s="325" t="s">
        <v>841</v>
      </c>
      <c r="U138" s="334" t="s">
        <v>730</v>
      </c>
      <c r="V138" s="325" t="s">
        <v>4113</v>
      </c>
      <c r="W138" s="339" t="s">
        <v>730</v>
      </c>
      <c r="X138" s="330" t="s">
        <v>850</v>
      </c>
      <c r="Y138" s="331" t="s">
        <v>730</v>
      </c>
      <c r="Z138" s="325" t="s">
        <v>719</v>
      </c>
      <c r="AA138" s="334" t="s">
        <v>730</v>
      </c>
      <c r="AB138" s="325" t="s">
        <v>723</v>
      </c>
      <c r="AC138" s="331" t="s">
        <v>730</v>
      </c>
      <c r="AD138" s="325" t="s">
        <v>4114</v>
      </c>
      <c r="AE138" s="331" t="s">
        <v>730</v>
      </c>
      <c r="AF138" s="325" t="s">
        <v>724</v>
      </c>
      <c r="AG138" s="338" t="s">
        <v>730</v>
      </c>
      <c r="AH138" s="325" t="s">
        <v>735</v>
      </c>
      <c r="AI138" s="335" t="s">
        <v>730</v>
      </c>
      <c r="AJ138" s="325" t="s">
        <v>736</v>
      </c>
      <c r="AK138" s="331" t="s">
        <v>730</v>
      </c>
      <c r="AL138" s="325" t="s">
        <v>3973</v>
      </c>
      <c r="AM138" s="331" t="s">
        <v>730</v>
      </c>
      <c r="AN138" s="330" t="s">
        <v>3949</v>
      </c>
      <c r="AO138" s="337" t="s">
        <v>730</v>
      </c>
      <c r="AP138" s="326"/>
      <c r="AQ138" s="326"/>
      <c r="AR138" s="326"/>
      <c r="AS138" s="325" t="s">
        <v>3968</v>
      </c>
      <c r="AT138" s="334" t="s">
        <v>730</v>
      </c>
      <c r="AU138" s="325" t="s">
        <v>1625</v>
      </c>
      <c r="AV138" s="334" t="s">
        <v>730</v>
      </c>
      <c r="AW138" s="334" t="s">
        <v>730</v>
      </c>
    </row>
    <row r="139" spans="1:49" x14ac:dyDescent="0.25">
      <c r="A139" s="267" t="b">
        <f t="shared" si="8"/>
        <v>0</v>
      </c>
      <c r="B139" s="268" t="b">
        <f t="shared" si="9"/>
        <v>0</v>
      </c>
      <c r="C139" s="269" t="b">
        <f t="shared" si="10"/>
        <v>0</v>
      </c>
      <c r="D139" s="270" t="b">
        <f t="shared" si="11"/>
        <v>0</v>
      </c>
      <c r="F139" s="325" t="s">
        <v>838</v>
      </c>
      <c r="G139" t="s">
        <v>3624</v>
      </c>
      <c r="H139" s="312" t="s">
        <v>3257</v>
      </c>
      <c r="I139" s="325" t="s">
        <v>1403</v>
      </c>
      <c r="J139" t="s">
        <v>3622</v>
      </c>
      <c r="K139" s="312" t="s">
        <v>3256</v>
      </c>
      <c r="L139" s="325" t="s">
        <v>713</v>
      </c>
      <c r="M139" t="s">
        <v>4509</v>
      </c>
      <c r="N139" s="325" t="s">
        <v>714</v>
      </c>
      <c r="O139" s="335" t="s">
        <v>730</v>
      </c>
      <c r="P139" s="325" t="s">
        <v>715</v>
      </c>
      <c r="Q139" t="s">
        <v>4621</v>
      </c>
      <c r="R139" s="325" t="s">
        <v>716</v>
      </c>
      <c r="S139" s="180" t="s">
        <v>3697</v>
      </c>
      <c r="T139" s="325" t="s">
        <v>841</v>
      </c>
      <c r="U139" s="334" t="s">
        <v>730</v>
      </c>
      <c r="V139" s="325" t="s">
        <v>4113</v>
      </c>
      <c r="W139" s="339" t="s">
        <v>730</v>
      </c>
      <c r="X139" s="330" t="s">
        <v>850</v>
      </c>
      <c r="Y139" s="331" t="s">
        <v>730</v>
      </c>
      <c r="Z139" s="325" t="s">
        <v>719</v>
      </c>
      <c r="AA139" s="334" t="s">
        <v>730</v>
      </c>
      <c r="AB139" s="325" t="s">
        <v>723</v>
      </c>
      <c r="AC139" s="331" t="s">
        <v>730</v>
      </c>
      <c r="AD139" s="325" t="s">
        <v>4114</v>
      </c>
      <c r="AE139" s="331" t="s">
        <v>730</v>
      </c>
      <c r="AF139" s="325" t="s">
        <v>724</v>
      </c>
      <c r="AG139" s="338" t="s">
        <v>730</v>
      </c>
      <c r="AH139" s="325" t="s">
        <v>735</v>
      </c>
      <c r="AI139" s="335" t="s">
        <v>730</v>
      </c>
      <c r="AJ139" s="325" t="s">
        <v>736</v>
      </c>
      <c r="AK139" s="331" t="s">
        <v>730</v>
      </c>
      <c r="AL139" s="325" t="s">
        <v>3973</v>
      </c>
      <c r="AM139" s="331" t="s">
        <v>730</v>
      </c>
      <c r="AN139" s="330" t="s">
        <v>3949</v>
      </c>
      <c r="AO139" s="337" t="s">
        <v>730</v>
      </c>
      <c r="AP139" s="326"/>
      <c r="AQ139" s="326"/>
      <c r="AR139" s="326"/>
      <c r="AS139" s="325" t="s">
        <v>3968</v>
      </c>
      <c r="AT139" s="334" t="s">
        <v>730</v>
      </c>
      <c r="AU139" s="325" t="s">
        <v>1625</v>
      </c>
      <c r="AV139" s="334" t="s">
        <v>730</v>
      </c>
      <c r="AW139" s="334" t="s">
        <v>730</v>
      </c>
    </row>
    <row r="140" spans="1:49" x14ac:dyDescent="0.25">
      <c r="A140" s="267" t="b">
        <f t="shared" si="8"/>
        <v>0</v>
      </c>
      <c r="B140" s="268" t="b">
        <f t="shared" si="9"/>
        <v>0</v>
      </c>
      <c r="C140" s="269" t="b">
        <f t="shared" si="10"/>
        <v>0</v>
      </c>
      <c r="D140" s="270" t="b">
        <f t="shared" si="11"/>
        <v>0</v>
      </c>
      <c r="F140" s="325" t="s">
        <v>838</v>
      </c>
      <c r="G140" t="s">
        <v>4506</v>
      </c>
      <c r="H140" s="312" t="s">
        <v>3257</v>
      </c>
      <c r="I140" s="325" t="s">
        <v>1403</v>
      </c>
      <c r="J140" t="s">
        <v>3625</v>
      </c>
      <c r="K140" s="312" t="s">
        <v>3256</v>
      </c>
      <c r="L140" s="325" t="s">
        <v>713</v>
      </c>
      <c r="M140" t="s">
        <v>4511</v>
      </c>
      <c r="N140" s="325" t="s">
        <v>714</v>
      </c>
      <c r="O140" s="335" t="s">
        <v>730</v>
      </c>
      <c r="P140" s="325" t="s">
        <v>715</v>
      </c>
      <c r="Q140" t="s">
        <v>4622</v>
      </c>
      <c r="R140" s="325" t="s">
        <v>716</v>
      </c>
      <c r="S140" s="180" t="s">
        <v>3700</v>
      </c>
      <c r="T140" s="325" t="s">
        <v>841</v>
      </c>
      <c r="U140" s="334" t="s">
        <v>730</v>
      </c>
      <c r="V140" s="325" t="s">
        <v>4113</v>
      </c>
      <c r="W140" s="339" t="s">
        <v>730</v>
      </c>
      <c r="X140" s="330" t="s">
        <v>850</v>
      </c>
      <c r="Y140" s="331" t="s">
        <v>730</v>
      </c>
      <c r="Z140" s="325" t="s">
        <v>719</v>
      </c>
      <c r="AA140" s="334" t="s">
        <v>730</v>
      </c>
      <c r="AB140" s="325" t="s">
        <v>723</v>
      </c>
      <c r="AC140" s="331" t="s">
        <v>730</v>
      </c>
      <c r="AD140" s="325" t="s">
        <v>4114</v>
      </c>
      <c r="AE140" s="331" t="s">
        <v>730</v>
      </c>
      <c r="AF140" s="325" t="s">
        <v>724</v>
      </c>
      <c r="AG140" s="338" t="s">
        <v>730</v>
      </c>
      <c r="AH140" s="325" t="s">
        <v>735</v>
      </c>
      <c r="AI140" s="335" t="s">
        <v>730</v>
      </c>
      <c r="AJ140" s="325" t="s">
        <v>736</v>
      </c>
      <c r="AK140" s="331" t="s">
        <v>730</v>
      </c>
      <c r="AL140" s="325" t="s">
        <v>3973</v>
      </c>
      <c r="AM140" s="331" t="s">
        <v>730</v>
      </c>
      <c r="AN140" s="330" t="s">
        <v>3949</v>
      </c>
      <c r="AO140" s="337" t="s">
        <v>730</v>
      </c>
      <c r="AP140" s="326"/>
      <c r="AQ140" s="326"/>
      <c r="AR140" s="326"/>
      <c r="AS140" s="325" t="s">
        <v>3968</v>
      </c>
      <c r="AT140" s="334" t="s">
        <v>730</v>
      </c>
      <c r="AU140" s="325" t="s">
        <v>1625</v>
      </c>
      <c r="AV140" s="334" t="s">
        <v>730</v>
      </c>
      <c r="AW140" s="334" t="s">
        <v>730</v>
      </c>
    </row>
    <row r="141" spans="1:49" x14ac:dyDescent="0.25">
      <c r="A141" s="267" t="b">
        <f t="shared" si="8"/>
        <v>0</v>
      </c>
      <c r="B141" s="268" t="b">
        <f t="shared" si="9"/>
        <v>0</v>
      </c>
      <c r="C141" s="269" t="b">
        <f t="shared" si="10"/>
        <v>0</v>
      </c>
      <c r="D141" s="270" t="b">
        <f t="shared" si="11"/>
        <v>0</v>
      </c>
      <c r="F141" s="325" t="s">
        <v>838</v>
      </c>
      <c r="G141" t="s">
        <v>3629</v>
      </c>
      <c r="H141" s="312" t="s">
        <v>3257</v>
      </c>
      <c r="I141" s="325" t="s">
        <v>1403</v>
      </c>
      <c r="J141" t="s">
        <v>4112</v>
      </c>
      <c r="K141" s="312" t="s">
        <v>3256</v>
      </c>
      <c r="L141" s="325" t="s">
        <v>713</v>
      </c>
      <c r="M141" t="s">
        <v>4513</v>
      </c>
      <c r="N141" s="325" t="s">
        <v>714</v>
      </c>
      <c r="O141" s="335" t="s">
        <v>730</v>
      </c>
      <c r="P141" s="325" t="s">
        <v>715</v>
      </c>
      <c r="Q141" t="s">
        <v>4623</v>
      </c>
      <c r="R141" s="325" t="s">
        <v>716</v>
      </c>
      <c r="S141" s="180" t="s">
        <v>3703</v>
      </c>
      <c r="T141" s="325" t="s">
        <v>841</v>
      </c>
      <c r="U141" s="334" t="s">
        <v>730</v>
      </c>
      <c r="V141" s="325" t="s">
        <v>4113</v>
      </c>
      <c r="W141" s="339" t="s">
        <v>730</v>
      </c>
      <c r="X141" s="330" t="s">
        <v>850</v>
      </c>
      <c r="Y141" s="331" t="s">
        <v>730</v>
      </c>
      <c r="Z141" s="325" t="s">
        <v>719</v>
      </c>
      <c r="AA141" s="334" t="s">
        <v>730</v>
      </c>
      <c r="AB141" s="325" t="s">
        <v>723</v>
      </c>
      <c r="AC141" s="331" t="s">
        <v>730</v>
      </c>
      <c r="AD141" s="325" t="s">
        <v>4114</v>
      </c>
      <c r="AE141" s="331" t="s">
        <v>730</v>
      </c>
      <c r="AF141" s="325" t="s">
        <v>724</v>
      </c>
      <c r="AG141" s="338" t="s">
        <v>730</v>
      </c>
      <c r="AH141" s="325" t="s">
        <v>735</v>
      </c>
      <c r="AI141" s="335" t="s">
        <v>730</v>
      </c>
      <c r="AJ141" s="325" t="s">
        <v>736</v>
      </c>
      <c r="AK141" s="331" t="s">
        <v>730</v>
      </c>
      <c r="AL141" s="325" t="s">
        <v>3973</v>
      </c>
      <c r="AM141" s="331" t="s">
        <v>730</v>
      </c>
      <c r="AN141" s="330" t="s">
        <v>3949</v>
      </c>
      <c r="AO141" s="337" t="s">
        <v>730</v>
      </c>
      <c r="AP141" s="326"/>
      <c r="AQ141" s="326"/>
      <c r="AR141" s="326"/>
      <c r="AS141" s="325" t="s">
        <v>3968</v>
      </c>
      <c r="AT141" s="334" t="s">
        <v>730</v>
      </c>
      <c r="AU141" s="325" t="s">
        <v>1625</v>
      </c>
      <c r="AV141" s="334" t="s">
        <v>730</v>
      </c>
      <c r="AW141" s="334" t="s">
        <v>730</v>
      </c>
    </row>
    <row r="142" spans="1:49" x14ac:dyDescent="0.25">
      <c r="A142" s="267" t="b">
        <f t="shared" si="8"/>
        <v>0</v>
      </c>
      <c r="B142" s="268" t="b">
        <f t="shared" si="9"/>
        <v>0</v>
      </c>
      <c r="C142" s="269" t="b">
        <f t="shared" si="10"/>
        <v>0</v>
      </c>
      <c r="D142" s="270" t="b">
        <f t="shared" si="11"/>
        <v>0</v>
      </c>
      <c r="F142" s="325" t="s">
        <v>838</v>
      </c>
      <c r="G142" t="s">
        <v>4664</v>
      </c>
      <c r="H142" s="312" t="s">
        <v>3257</v>
      </c>
      <c r="I142" s="325" t="s">
        <v>1403</v>
      </c>
      <c r="J142" t="s">
        <v>3627</v>
      </c>
      <c r="K142" s="312" t="s">
        <v>3256</v>
      </c>
      <c r="L142" s="325" t="s">
        <v>713</v>
      </c>
      <c r="M142" t="s">
        <v>4515</v>
      </c>
      <c r="N142" s="325" t="s">
        <v>714</v>
      </c>
      <c r="O142" s="335" t="s">
        <v>730</v>
      </c>
      <c r="P142" s="325" t="s">
        <v>715</v>
      </c>
      <c r="Q142" t="s">
        <v>4624</v>
      </c>
      <c r="R142" s="325" t="s">
        <v>716</v>
      </c>
      <c r="S142" s="180" t="s">
        <v>3706</v>
      </c>
      <c r="T142" s="325" t="s">
        <v>841</v>
      </c>
      <c r="U142" s="334" t="s">
        <v>730</v>
      </c>
      <c r="V142" s="325" t="s">
        <v>4113</v>
      </c>
      <c r="W142" s="339" t="s">
        <v>730</v>
      </c>
      <c r="X142" s="330" t="s">
        <v>850</v>
      </c>
      <c r="Y142" s="331" t="s">
        <v>730</v>
      </c>
      <c r="Z142" s="325" t="s">
        <v>719</v>
      </c>
      <c r="AA142" s="334" t="s">
        <v>730</v>
      </c>
      <c r="AB142" s="325" t="s">
        <v>723</v>
      </c>
      <c r="AC142" s="331" t="s">
        <v>730</v>
      </c>
      <c r="AD142" s="325" t="s">
        <v>4114</v>
      </c>
      <c r="AE142" s="331" t="s">
        <v>730</v>
      </c>
      <c r="AF142" s="325" t="s">
        <v>724</v>
      </c>
      <c r="AG142" s="338" t="s">
        <v>730</v>
      </c>
      <c r="AH142" s="325" t="s">
        <v>735</v>
      </c>
      <c r="AI142" s="335" t="s">
        <v>730</v>
      </c>
      <c r="AJ142" s="325" t="s">
        <v>736</v>
      </c>
      <c r="AK142" s="331" t="s">
        <v>730</v>
      </c>
      <c r="AL142" s="325" t="s">
        <v>3973</v>
      </c>
      <c r="AM142" s="331" t="s">
        <v>730</v>
      </c>
      <c r="AN142" s="330" t="s">
        <v>3949</v>
      </c>
      <c r="AO142" s="337" t="s">
        <v>730</v>
      </c>
      <c r="AP142" s="326"/>
      <c r="AQ142" s="326"/>
      <c r="AR142" s="326"/>
      <c r="AS142" s="325" t="s">
        <v>3968</v>
      </c>
      <c r="AT142" s="334" t="s">
        <v>730</v>
      </c>
      <c r="AU142" s="325" t="s">
        <v>1625</v>
      </c>
      <c r="AV142" s="334" t="s">
        <v>730</v>
      </c>
      <c r="AW142" s="334" t="s">
        <v>730</v>
      </c>
    </row>
    <row r="143" spans="1:49" x14ac:dyDescent="0.25">
      <c r="A143" s="267" t="b">
        <f t="shared" si="8"/>
        <v>0</v>
      </c>
      <c r="B143" s="268" t="b">
        <f t="shared" si="9"/>
        <v>0</v>
      </c>
      <c r="C143" s="269" t="b">
        <f t="shared" si="10"/>
        <v>0</v>
      </c>
      <c r="D143" s="270" t="b">
        <f t="shared" si="11"/>
        <v>0</v>
      </c>
      <c r="F143" s="325" t="s">
        <v>838</v>
      </c>
      <c r="G143" t="s">
        <v>3632</v>
      </c>
      <c r="H143" s="312" t="s">
        <v>3258</v>
      </c>
      <c r="I143" s="325" t="s">
        <v>1403</v>
      </c>
      <c r="J143" t="s">
        <v>3630</v>
      </c>
      <c r="K143" s="312" t="s">
        <v>3256</v>
      </c>
      <c r="L143" s="325" t="s">
        <v>713</v>
      </c>
      <c r="M143" t="s">
        <v>4517</v>
      </c>
      <c r="N143" s="325" t="s">
        <v>714</v>
      </c>
      <c r="O143" s="335" t="s">
        <v>730</v>
      </c>
      <c r="P143" s="325" t="s">
        <v>715</v>
      </c>
      <c r="Q143" t="s">
        <v>4495</v>
      </c>
      <c r="R143" s="325" t="s">
        <v>716</v>
      </c>
      <c r="S143" s="180" t="s">
        <v>3709</v>
      </c>
      <c r="T143" s="325" t="s">
        <v>841</v>
      </c>
      <c r="U143" s="334" t="s">
        <v>730</v>
      </c>
      <c r="V143" s="325" t="s">
        <v>4113</v>
      </c>
      <c r="W143" s="339" t="s">
        <v>730</v>
      </c>
      <c r="X143" s="330" t="s">
        <v>850</v>
      </c>
      <c r="Y143" s="331" t="s">
        <v>730</v>
      </c>
      <c r="Z143" s="325" t="s">
        <v>719</v>
      </c>
      <c r="AA143" s="334" t="s">
        <v>730</v>
      </c>
      <c r="AB143" s="325" t="s">
        <v>723</v>
      </c>
      <c r="AC143" s="331" t="s">
        <v>730</v>
      </c>
      <c r="AD143" s="325" t="s">
        <v>4114</v>
      </c>
      <c r="AE143" s="331" t="s">
        <v>730</v>
      </c>
      <c r="AF143" s="325" t="s">
        <v>724</v>
      </c>
      <c r="AG143" s="338" t="s">
        <v>730</v>
      </c>
      <c r="AH143" s="325" t="s">
        <v>735</v>
      </c>
      <c r="AI143" s="335" t="s">
        <v>730</v>
      </c>
      <c r="AJ143" s="325" t="s">
        <v>736</v>
      </c>
      <c r="AK143" s="331" t="s">
        <v>730</v>
      </c>
      <c r="AL143" s="325" t="s">
        <v>3973</v>
      </c>
      <c r="AM143" s="331" t="s">
        <v>730</v>
      </c>
      <c r="AN143" s="330" t="s">
        <v>3949</v>
      </c>
      <c r="AO143" s="337" t="s">
        <v>730</v>
      </c>
      <c r="AP143" s="326"/>
      <c r="AQ143" s="326"/>
      <c r="AR143" s="326"/>
      <c r="AS143" s="325" t="s">
        <v>3968</v>
      </c>
      <c r="AT143" s="334" t="s">
        <v>730</v>
      </c>
      <c r="AU143" s="325" t="s">
        <v>1625</v>
      </c>
      <c r="AV143" s="334" t="s">
        <v>730</v>
      </c>
      <c r="AW143" s="334" t="s">
        <v>730</v>
      </c>
    </row>
    <row r="144" spans="1:49" x14ac:dyDescent="0.25">
      <c r="A144" s="267" t="b">
        <f t="shared" si="8"/>
        <v>0</v>
      </c>
      <c r="B144" s="268" t="b">
        <f t="shared" si="9"/>
        <v>0</v>
      </c>
      <c r="C144" s="269" t="b">
        <f t="shared" si="10"/>
        <v>0</v>
      </c>
      <c r="D144" s="270" t="b">
        <f t="shared" si="11"/>
        <v>0</v>
      </c>
      <c r="F144" s="325" t="s">
        <v>838</v>
      </c>
      <c r="G144" t="s">
        <v>3635</v>
      </c>
      <c r="H144" s="312" t="s">
        <v>3257</v>
      </c>
      <c r="I144" s="325" t="s">
        <v>1403</v>
      </c>
      <c r="J144" t="s">
        <v>3633</v>
      </c>
      <c r="K144" s="312" t="s">
        <v>3256</v>
      </c>
      <c r="L144" s="325" t="s">
        <v>713</v>
      </c>
      <c r="M144" t="s">
        <v>4519</v>
      </c>
      <c r="N144" s="325" t="s">
        <v>714</v>
      </c>
      <c r="O144" s="335" t="s">
        <v>730</v>
      </c>
      <c r="P144" s="325" t="s">
        <v>715</v>
      </c>
      <c r="Q144" t="s">
        <v>4625</v>
      </c>
      <c r="R144" s="325" t="s">
        <v>716</v>
      </c>
      <c r="S144" s="180" t="s">
        <v>3712</v>
      </c>
      <c r="T144" s="325" t="s">
        <v>841</v>
      </c>
      <c r="U144" s="334" t="s">
        <v>730</v>
      </c>
      <c r="V144" s="325" t="s">
        <v>4113</v>
      </c>
      <c r="W144" s="339" t="s">
        <v>730</v>
      </c>
      <c r="X144" s="330" t="s">
        <v>850</v>
      </c>
      <c r="Y144" s="331" t="s">
        <v>730</v>
      </c>
      <c r="Z144" s="325" t="s">
        <v>719</v>
      </c>
      <c r="AA144" s="334" t="s">
        <v>730</v>
      </c>
      <c r="AB144" s="325" t="s">
        <v>723</v>
      </c>
      <c r="AC144" s="331" t="s">
        <v>730</v>
      </c>
      <c r="AD144" s="325" t="s">
        <v>4114</v>
      </c>
      <c r="AE144" s="331" t="s">
        <v>730</v>
      </c>
      <c r="AF144" s="325" t="s">
        <v>724</v>
      </c>
      <c r="AG144" s="338" t="s">
        <v>730</v>
      </c>
      <c r="AH144" s="325" t="s">
        <v>735</v>
      </c>
      <c r="AI144" s="335" t="s">
        <v>730</v>
      </c>
      <c r="AJ144" s="325" t="s">
        <v>736</v>
      </c>
      <c r="AK144" s="331" t="s">
        <v>730</v>
      </c>
      <c r="AL144" s="325" t="s">
        <v>3973</v>
      </c>
      <c r="AM144" s="331" t="s">
        <v>730</v>
      </c>
      <c r="AN144" s="330" t="s">
        <v>3949</v>
      </c>
      <c r="AO144" s="337" t="s">
        <v>730</v>
      </c>
      <c r="AP144" s="326"/>
      <c r="AQ144" s="326"/>
      <c r="AR144" s="326"/>
      <c r="AS144" s="325" t="s">
        <v>3968</v>
      </c>
      <c r="AT144" s="334" t="s">
        <v>730</v>
      </c>
      <c r="AU144" s="325" t="s">
        <v>1625</v>
      </c>
      <c r="AV144" s="334" t="s">
        <v>730</v>
      </c>
      <c r="AW144" s="334" t="s">
        <v>730</v>
      </c>
    </row>
    <row r="145" spans="1:49" x14ac:dyDescent="0.25">
      <c r="A145" s="267" t="b">
        <f t="shared" si="8"/>
        <v>0</v>
      </c>
      <c r="B145" s="268" t="b">
        <f t="shared" si="9"/>
        <v>0</v>
      </c>
      <c r="C145" s="269" t="b">
        <f t="shared" si="10"/>
        <v>0</v>
      </c>
      <c r="D145" s="270" t="b">
        <f t="shared" si="11"/>
        <v>0</v>
      </c>
      <c r="F145" s="325" t="s">
        <v>838</v>
      </c>
      <c r="G145" t="s">
        <v>3638</v>
      </c>
      <c r="H145" s="312" t="s">
        <v>3257</v>
      </c>
      <c r="I145" s="325" t="s">
        <v>1403</v>
      </c>
      <c r="J145" t="s">
        <v>3636</v>
      </c>
      <c r="K145" s="312" t="s">
        <v>3259</v>
      </c>
      <c r="L145" s="325" t="s">
        <v>713</v>
      </c>
      <c r="M145" t="s">
        <v>4520</v>
      </c>
      <c r="N145" s="325" t="s">
        <v>714</v>
      </c>
      <c r="O145" s="335" t="s">
        <v>730</v>
      </c>
      <c r="P145" s="325" t="s">
        <v>715</v>
      </c>
      <c r="Q145" t="s">
        <v>4500</v>
      </c>
      <c r="R145" s="325" t="s">
        <v>716</v>
      </c>
      <c r="S145" s="180" t="s">
        <v>3715</v>
      </c>
      <c r="T145" s="325" t="s">
        <v>841</v>
      </c>
      <c r="U145" s="334" t="s">
        <v>730</v>
      </c>
      <c r="V145" s="325" t="s">
        <v>4113</v>
      </c>
      <c r="W145" s="339" t="s">
        <v>730</v>
      </c>
      <c r="X145" s="330" t="s">
        <v>850</v>
      </c>
      <c r="Y145" s="331" t="s">
        <v>730</v>
      </c>
      <c r="Z145" s="325" t="s">
        <v>719</v>
      </c>
      <c r="AA145" s="334" t="s">
        <v>730</v>
      </c>
      <c r="AB145" s="325" t="s">
        <v>723</v>
      </c>
      <c r="AC145" s="331" t="s">
        <v>730</v>
      </c>
      <c r="AD145" s="325" t="s">
        <v>4114</v>
      </c>
      <c r="AE145" s="331" t="s">
        <v>730</v>
      </c>
      <c r="AF145" s="325" t="s">
        <v>724</v>
      </c>
      <c r="AG145" s="338" t="s">
        <v>730</v>
      </c>
      <c r="AH145" s="325" t="s">
        <v>735</v>
      </c>
      <c r="AI145" s="335" t="s">
        <v>730</v>
      </c>
      <c r="AJ145" s="325" t="s">
        <v>736</v>
      </c>
      <c r="AK145" s="331" t="s">
        <v>730</v>
      </c>
      <c r="AL145" s="325" t="s">
        <v>3973</v>
      </c>
      <c r="AM145" s="331" t="s">
        <v>730</v>
      </c>
      <c r="AN145" s="330" t="s">
        <v>3949</v>
      </c>
      <c r="AO145" s="337" t="s">
        <v>730</v>
      </c>
      <c r="AP145" s="326"/>
      <c r="AQ145" s="326"/>
      <c r="AR145" s="326"/>
      <c r="AS145" s="325" t="s">
        <v>3968</v>
      </c>
      <c r="AT145" s="334" t="s">
        <v>730</v>
      </c>
      <c r="AU145" s="325" t="s">
        <v>1625</v>
      </c>
      <c r="AV145" s="334" t="s">
        <v>730</v>
      </c>
      <c r="AW145" s="334" t="s">
        <v>730</v>
      </c>
    </row>
    <row r="146" spans="1:49" x14ac:dyDescent="0.25">
      <c r="A146" s="267" t="b">
        <f t="shared" si="8"/>
        <v>0</v>
      </c>
      <c r="B146" s="268" t="b">
        <f t="shared" si="9"/>
        <v>0</v>
      </c>
      <c r="C146" s="269" t="b">
        <f t="shared" si="10"/>
        <v>0</v>
      </c>
      <c r="D146" s="270" t="b">
        <f t="shared" si="11"/>
        <v>0</v>
      </c>
      <c r="F146" s="325" t="s">
        <v>838</v>
      </c>
      <c r="G146" t="s">
        <v>3641</v>
      </c>
      <c r="H146" s="312" t="s">
        <v>3257</v>
      </c>
      <c r="I146" s="325" t="s">
        <v>1403</v>
      </c>
      <c r="J146" t="s">
        <v>3639</v>
      </c>
      <c r="K146" s="312" t="s">
        <v>3259</v>
      </c>
      <c r="L146" s="325" t="s">
        <v>713</v>
      </c>
      <c r="M146" t="s">
        <v>4522</v>
      </c>
      <c r="N146" s="325" t="s">
        <v>714</v>
      </c>
      <c r="O146" s="335" t="s">
        <v>730</v>
      </c>
      <c r="P146" s="325" t="s">
        <v>715</v>
      </c>
      <c r="Q146" t="s">
        <v>4503</v>
      </c>
      <c r="R146" s="325" t="s">
        <v>716</v>
      </c>
      <c r="S146" s="180" t="s">
        <v>3718</v>
      </c>
      <c r="T146" s="325" t="s">
        <v>841</v>
      </c>
      <c r="U146" s="334" t="s">
        <v>730</v>
      </c>
      <c r="V146" s="325" t="s">
        <v>4113</v>
      </c>
      <c r="W146" s="339" t="s">
        <v>730</v>
      </c>
      <c r="X146" s="330" t="s">
        <v>850</v>
      </c>
      <c r="Y146" s="331" t="s">
        <v>730</v>
      </c>
      <c r="Z146" s="325" t="s">
        <v>719</v>
      </c>
      <c r="AA146" s="334" t="s">
        <v>730</v>
      </c>
      <c r="AB146" s="325" t="s">
        <v>723</v>
      </c>
      <c r="AC146" s="331" t="s">
        <v>730</v>
      </c>
      <c r="AD146" s="325" t="s">
        <v>4114</v>
      </c>
      <c r="AE146" s="331" t="s">
        <v>730</v>
      </c>
      <c r="AF146" s="325" t="s">
        <v>724</v>
      </c>
      <c r="AG146" s="338" t="s">
        <v>730</v>
      </c>
      <c r="AH146" s="325" t="s">
        <v>735</v>
      </c>
      <c r="AI146" s="335" t="s">
        <v>730</v>
      </c>
      <c r="AJ146" s="325" t="s">
        <v>736</v>
      </c>
      <c r="AK146" s="331" t="s">
        <v>730</v>
      </c>
      <c r="AL146" s="325" t="s">
        <v>3973</v>
      </c>
      <c r="AM146" s="331" t="s">
        <v>730</v>
      </c>
      <c r="AN146" s="330" t="s">
        <v>3949</v>
      </c>
      <c r="AO146" s="337" t="s">
        <v>730</v>
      </c>
      <c r="AP146" s="326"/>
      <c r="AQ146" s="326"/>
      <c r="AR146" s="326"/>
      <c r="AS146" s="325" t="s">
        <v>3968</v>
      </c>
      <c r="AT146" s="334" t="s">
        <v>730</v>
      </c>
      <c r="AU146" s="325" t="s">
        <v>1625</v>
      </c>
      <c r="AV146" s="334" t="s">
        <v>730</v>
      </c>
      <c r="AW146" s="334" t="s">
        <v>730</v>
      </c>
    </row>
    <row r="147" spans="1:49" x14ac:dyDescent="0.25">
      <c r="A147" s="267" t="b">
        <f t="shared" si="8"/>
        <v>0</v>
      </c>
      <c r="B147" s="268" t="b">
        <f t="shared" si="9"/>
        <v>0</v>
      </c>
      <c r="C147" s="269" t="b">
        <f t="shared" si="10"/>
        <v>0</v>
      </c>
      <c r="D147" s="270" t="b">
        <f t="shared" si="11"/>
        <v>0</v>
      </c>
      <c r="F147" s="325" t="s">
        <v>838</v>
      </c>
      <c r="G147" t="s">
        <v>3644</v>
      </c>
      <c r="H147" s="312" t="s">
        <v>3257</v>
      </c>
      <c r="I147" s="325" t="s">
        <v>1403</v>
      </c>
      <c r="J147" t="s">
        <v>3642</v>
      </c>
      <c r="K147" s="312" t="s">
        <v>3259</v>
      </c>
      <c r="L147" s="325" t="s">
        <v>713</v>
      </c>
      <c r="M147" t="s">
        <v>4525</v>
      </c>
      <c r="N147" s="325" t="s">
        <v>714</v>
      </c>
      <c r="O147" s="335" t="s">
        <v>730</v>
      </c>
      <c r="P147" s="325" t="s">
        <v>715</v>
      </c>
      <c r="Q147" t="s">
        <v>4505</v>
      </c>
      <c r="R147" s="325" t="s">
        <v>716</v>
      </c>
      <c r="S147" s="180" t="s">
        <v>3721</v>
      </c>
      <c r="T147" s="325" t="s">
        <v>841</v>
      </c>
      <c r="U147" s="334" t="s">
        <v>730</v>
      </c>
      <c r="V147" s="325" t="s">
        <v>4113</v>
      </c>
      <c r="W147" s="339" t="s">
        <v>730</v>
      </c>
      <c r="X147" s="330" t="s">
        <v>850</v>
      </c>
      <c r="Y147" s="331" t="s">
        <v>730</v>
      </c>
      <c r="Z147" s="325" t="s">
        <v>719</v>
      </c>
      <c r="AA147" s="334" t="s">
        <v>730</v>
      </c>
      <c r="AB147" s="325" t="s">
        <v>723</v>
      </c>
      <c r="AC147" s="331" t="s">
        <v>730</v>
      </c>
      <c r="AD147" s="325" t="s">
        <v>4114</v>
      </c>
      <c r="AE147" s="331" t="s">
        <v>730</v>
      </c>
      <c r="AF147" s="325" t="s">
        <v>724</v>
      </c>
      <c r="AG147" s="338" t="s">
        <v>730</v>
      </c>
      <c r="AH147" s="325" t="s">
        <v>735</v>
      </c>
      <c r="AI147" s="335" t="s">
        <v>730</v>
      </c>
      <c r="AJ147" s="325" t="s">
        <v>736</v>
      </c>
      <c r="AK147" s="331" t="s">
        <v>730</v>
      </c>
      <c r="AL147" s="325" t="s">
        <v>3973</v>
      </c>
      <c r="AM147" s="331" t="s">
        <v>730</v>
      </c>
      <c r="AN147" s="330" t="s">
        <v>3949</v>
      </c>
      <c r="AO147" s="337" t="s">
        <v>730</v>
      </c>
      <c r="AP147" s="326"/>
      <c r="AQ147" s="326"/>
      <c r="AR147" s="326"/>
      <c r="AS147" s="325" t="s">
        <v>3968</v>
      </c>
      <c r="AT147" s="334" t="s">
        <v>730</v>
      </c>
      <c r="AU147" s="325" t="s">
        <v>1625</v>
      </c>
      <c r="AV147" s="334" t="s">
        <v>730</v>
      </c>
      <c r="AW147" s="334" t="s">
        <v>730</v>
      </c>
    </row>
    <row r="148" spans="1:49" x14ac:dyDescent="0.25">
      <c r="A148" s="267" t="b">
        <f t="shared" si="8"/>
        <v>0</v>
      </c>
      <c r="B148" s="268" t="b">
        <f t="shared" si="9"/>
        <v>0</v>
      </c>
      <c r="C148" s="269" t="b">
        <f t="shared" si="10"/>
        <v>0</v>
      </c>
      <c r="D148" s="270" t="b">
        <f t="shared" si="11"/>
        <v>0</v>
      </c>
      <c r="F148" s="325" t="s">
        <v>838</v>
      </c>
      <c r="G148" t="s">
        <v>3647</v>
      </c>
      <c r="H148" s="312" t="s">
        <v>3257</v>
      </c>
      <c r="I148" s="325" t="s">
        <v>1403</v>
      </c>
      <c r="J148" t="s">
        <v>3645</v>
      </c>
      <c r="K148" s="312" t="s">
        <v>3259</v>
      </c>
      <c r="L148" s="325" t="s">
        <v>713</v>
      </c>
      <c r="M148" t="s">
        <v>4527</v>
      </c>
      <c r="N148" s="325" t="s">
        <v>714</v>
      </c>
      <c r="O148" s="335" t="s">
        <v>730</v>
      </c>
      <c r="P148" s="325" t="s">
        <v>715</v>
      </c>
      <c r="Q148" t="s">
        <v>4626</v>
      </c>
      <c r="R148" s="325" t="s">
        <v>716</v>
      </c>
      <c r="S148" s="180" t="s">
        <v>3724</v>
      </c>
      <c r="T148" s="325" t="s">
        <v>841</v>
      </c>
      <c r="U148" s="334" t="s">
        <v>730</v>
      </c>
      <c r="V148" s="325" t="s">
        <v>4113</v>
      </c>
      <c r="W148" s="339" t="s">
        <v>730</v>
      </c>
      <c r="X148" s="330" t="s">
        <v>850</v>
      </c>
      <c r="Y148" s="331" t="s">
        <v>730</v>
      </c>
      <c r="Z148" s="325" t="s">
        <v>719</v>
      </c>
      <c r="AA148" s="334" t="s">
        <v>730</v>
      </c>
      <c r="AB148" s="325" t="s">
        <v>723</v>
      </c>
      <c r="AC148" s="331" t="s">
        <v>730</v>
      </c>
      <c r="AD148" s="325" t="s">
        <v>4114</v>
      </c>
      <c r="AE148" s="331" t="s">
        <v>730</v>
      </c>
      <c r="AF148" s="325" t="s">
        <v>724</v>
      </c>
      <c r="AG148" s="338" t="s">
        <v>730</v>
      </c>
      <c r="AH148" s="325" t="s">
        <v>735</v>
      </c>
      <c r="AI148" s="335" t="s">
        <v>730</v>
      </c>
      <c r="AJ148" s="325" t="s">
        <v>736</v>
      </c>
      <c r="AK148" s="331" t="s">
        <v>730</v>
      </c>
      <c r="AL148" s="325" t="s">
        <v>3973</v>
      </c>
      <c r="AM148" s="331" t="s">
        <v>730</v>
      </c>
      <c r="AN148" s="330" t="s">
        <v>3949</v>
      </c>
      <c r="AO148" s="337" t="s">
        <v>730</v>
      </c>
      <c r="AP148" s="326"/>
      <c r="AQ148" s="326"/>
      <c r="AR148" s="326"/>
      <c r="AS148" s="325" t="s">
        <v>3968</v>
      </c>
      <c r="AT148" s="334" t="s">
        <v>730</v>
      </c>
      <c r="AU148" s="325" t="s">
        <v>1625</v>
      </c>
      <c r="AV148" s="334" t="s">
        <v>730</v>
      </c>
      <c r="AW148" s="334" t="s">
        <v>730</v>
      </c>
    </row>
    <row r="149" spans="1:49" x14ac:dyDescent="0.25">
      <c r="A149" s="267" t="b">
        <f t="shared" si="8"/>
        <v>0</v>
      </c>
      <c r="B149" s="268" t="b">
        <f t="shared" si="9"/>
        <v>0</v>
      </c>
      <c r="C149" s="269" t="b">
        <f t="shared" si="10"/>
        <v>0</v>
      </c>
      <c r="D149" s="270" t="b">
        <f t="shared" si="11"/>
        <v>0</v>
      </c>
      <c r="F149" s="325" t="s">
        <v>838</v>
      </c>
      <c r="G149" t="s">
        <v>3650</v>
      </c>
      <c r="H149" s="312" t="s">
        <v>3257</v>
      </c>
      <c r="I149" s="325" t="s">
        <v>1403</v>
      </c>
      <c r="J149" t="s">
        <v>3648</v>
      </c>
      <c r="K149" s="312" t="s">
        <v>3259</v>
      </c>
      <c r="L149" s="325" t="s">
        <v>713</v>
      </c>
      <c r="M149" s="335" t="s">
        <v>730</v>
      </c>
      <c r="N149" s="325" t="s">
        <v>714</v>
      </c>
      <c r="O149" s="335" t="s">
        <v>730</v>
      </c>
      <c r="P149" s="325" t="s">
        <v>715</v>
      </c>
      <c r="Q149" t="s">
        <v>4508</v>
      </c>
      <c r="R149" s="325" t="s">
        <v>716</v>
      </c>
      <c r="S149" s="180" t="s">
        <v>3727</v>
      </c>
      <c r="T149" s="325" t="s">
        <v>841</v>
      </c>
      <c r="U149" s="334" t="s">
        <v>730</v>
      </c>
      <c r="V149" s="325" t="s">
        <v>4113</v>
      </c>
      <c r="W149" s="339" t="s">
        <v>730</v>
      </c>
      <c r="X149" s="330" t="s">
        <v>850</v>
      </c>
      <c r="Y149" s="331" t="s">
        <v>730</v>
      </c>
      <c r="Z149" s="325" t="s">
        <v>719</v>
      </c>
      <c r="AA149" s="334" t="s">
        <v>730</v>
      </c>
      <c r="AB149" s="325" t="s">
        <v>723</v>
      </c>
      <c r="AC149" s="331" t="s">
        <v>730</v>
      </c>
      <c r="AD149" s="325" t="s">
        <v>4114</v>
      </c>
      <c r="AE149" s="331" t="s">
        <v>730</v>
      </c>
      <c r="AF149" s="325" t="s">
        <v>724</v>
      </c>
      <c r="AG149" s="338" t="s">
        <v>730</v>
      </c>
      <c r="AH149" s="325" t="s">
        <v>735</v>
      </c>
      <c r="AI149" s="335" t="s">
        <v>730</v>
      </c>
      <c r="AJ149" s="325" t="s">
        <v>736</v>
      </c>
      <c r="AK149" s="331" t="s">
        <v>730</v>
      </c>
      <c r="AL149" s="325" t="s">
        <v>3973</v>
      </c>
      <c r="AM149" s="331" t="s">
        <v>730</v>
      </c>
      <c r="AN149" s="330" t="s">
        <v>3949</v>
      </c>
      <c r="AO149" s="337" t="s">
        <v>730</v>
      </c>
      <c r="AP149" s="326"/>
      <c r="AQ149" s="326"/>
      <c r="AR149" s="326"/>
      <c r="AS149" s="325" t="s">
        <v>3968</v>
      </c>
      <c r="AT149" s="334" t="s">
        <v>730</v>
      </c>
      <c r="AU149" s="325" t="s">
        <v>1625</v>
      </c>
      <c r="AV149" s="334" t="s">
        <v>730</v>
      </c>
      <c r="AW149" s="334" t="s">
        <v>730</v>
      </c>
    </row>
    <row r="150" spans="1:49" x14ac:dyDescent="0.25">
      <c r="A150" s="267" t="b">
        <f t="shared" si="8"/>
        <v>0</v>
      </c>
      <c r="B150" s="268" t="b">
        <f t="shared" si="9"/>
        <v>0</v>
      </c>
      <c r="C150" s="269" t="b">
        <f t="shared" si="10"/>
        <v>0</v>
      </c>
      <c r="D150" s="270" t="b">
        <f t="shared" si="11"/>
        <v>0</v>
      </c>
      <c r="F150" s="325" t="s">
        <v>838</v>
      </c>
      <c r="G150" t="s">
        <v>4524</v>
      </c>
      <c r="H150" s="312" t="s">
        <v>3257</v>
      </c>
      <c r="I150" s="325" t="s">
        <v>1403</v>
      </c>
      <c r="J150" t="s">
        <v>3651</v>
      </c>
      <c r="K150" s="312" t="s">
        <v>3259</v>
      </c>
      <c r="L150" s="325" t="s">
        <v>713</v>
      </c>
      <c r="M150" s="335" t="s">
        <v>730</v>
      </c>
      <c r="N150" s="325" t="s">
        <v>714</v>
      </c>
      <c r="O150" s="335" t="s">
        <v>730</v>
      </c>
      <c r="P150" s="325" t="s">
        <v>715</v>
      </c>
      <c r="Q150" t="s">
        <v>4510</v>
      </c>
      <c r="R150" s="325" t="s">
        <v>716</v>
      </c>
      <c r="S150" s="180" t="s">
        <v>3730</v>
      </c>
      <c r="T150" s="325" t="s">
        <v>841</v>
      </c>
      <c r="U150" s="334" t="s">
        <v>730</v>
      </c>
      <c r="V150" s="325" t="s">
        <v>4113</v>
      </c>
      <c r="W150" s="339" t="s">
        <v>730</v>
      </c>
      <c r="X150" s="330" t="s">
        <v>850</v>
      </c>
      <c r="Y150" s="331" t="s">
        <v>730</v>
      </c>
      <c r="Z150" s="325" t="s">
        <v>719</v>
      </c>
      <c r="AA150" s="334" t="s">
        <v>730</v>
      </c>
      <c r="AB150" s="325" t="s">
        <v>723</v>
      </c>
      <c r="AC150" s="331" t="s">
        <v>730</v>
      </c>
      <c r="AD150" s="325" t="s">
        <v>4114</v>
      </c>
      <c r="AE150" s="331" t="s">
        <v>730</v>
      </c>
      <c r="AF150" s="325" t="s">
        <v>724</v>
      </c>
      <c r="AG150" s="338" t="s">
        <v>730</v>
      </c>
      <c r="AH150" s="325" t="s">
        <v>735</v>
      </c>
      <c r="AI150" s="335" t="s">
        <v>730</v>
      </c>
      <c r="AJ150" s="325" t="s">
        <v>736</v>
      </c>
      <c r="AK150" s="331" t="s">
        <v>730</v>
      </c>
      <c r="AL150" s="325" t="s">
        <v>3973</v>
      </c>
      <c r="AM150" s="331" t="s">
        <v>730</v>
      </c>
      <c r="AN150" s="330" t="s">
        <v>3949</v>
      </c>
      <c r="AO150" s="337" t="s">
        <v>730</v>
      </c>
      <c r="AP150" s="326"/>
      <c r="AQ150" s="326"/>
      <c r="AR150" s="326"/>
      <c r="AS150" s="325" t="s">
        <v>3968</v>
      </c>
      <c r="AT150" s="334" t="s">
        <v>730</v>
      </c>
      <c r="AU150" s="325" t="s">
        <v>1625</v>
      </c>
      <c r="AV150" s="334" t="s">
        <v>730</v>
      </c>
      <c r="AW150" s="334" t="s">
        <v>730</v>
      </c>
    </row>
    <row r="151" spans="1:49" x14ac:dyDescent="0.25">
      <c r="A151" s="267" t="b">
        <f t="shared" si="8"/>
        <v>0</v>
      </c>
      <c r="B151" s="268" t="b">
        <f t="shared" si="9"/>
        <v>0</v>
      </c>
      <c r="C151" s="269" t="b">
        <f t="shared" si="10"/>
        <v>0</v>
      </c>
      <c r="D151" s="270" t="b">
        <f t="shared" si="11"/>
        <v>0</v>
      </c>
      <c r="F151" s="325" t="s">
        <v>838</v>
      </c>
      <c r="G151" t="s">
        <v>3653</v>
      </c>
      <c r="H151" s="312" t="s">
        <v>3257</v>
      </c>
      <c r="I151" s="325" t="s">
        <v>1403</v>
      </c>
      <c r="J151" t="s">
        <v>3654</v>
      </c>
      <c r="K151" s="312" t="s">
        <v>3259</v>
      </c>
      <c r="L151" s="325" t="s">
        <v>713</v>
      </c>
      <c r="M151" s="335" t="s">
        <v>730</v>
      </c>
      <c r="N151" s="325" t="s">
        <v>714</v>
      </c>
      <c r="O151" s="335" t="s">
        <v>730</v>
      </c>
      <c r="P151" s="325" t="s">
        <v>715</v>
      </c>
      <c r="Q151" t="s">
        <v>4512</v>
      </c>
      <c r="R151" s="325" t="s">
        <v>716</v>
      </c>
      <c r="S151" s="180" t="s">
        <v>3733</v>
      </c>
      <c r="T151" s="325" t="s">
        <v>841</v>
      </c>
      <c r="U151" s="334" t="s">
        <v>730</v>
      </c>
      <c r="V151" s="325" t="s">
        <v>4113</v>
      </c>
      <c r="W151" s="339" t="s">
        <v>730</v>
      </c>
      <c r="X151" s="330" t="s">
        <v>850</v>
      </c>
      <c r="Y151" s="331" t="s">
        <v>730</v>
      </c>
      <c r="Z151" s="325" t="s">
        <v>719</v>
      </c>
      <c r="AA151" s="334" t="s">
        <v>730</v>
      </c>
      <c r="AB151" s="325" t="s">
        <v>723</v>
      </c>
      <c r="AC151" s="331" t="s">
        <v>730</v>
      </c>
      <c r="AD151" s="325" t="s">
        <v>4114</v>
      </c>
      <c r="AE151" s="331" t="s">
        <v>730</v>
      </c>
      <c r="AF151" s="325" t="s">
        <v>724</v>
      </c>
      <c r="AG151" s="338" t="s">
        <v>730</v>
      </c>
      <c r="AH151" s="325" t="s">
        <v>735</v>
      </c>
      <c r="AI151" s="335" t="s">
        <v>730</v>
      </c>
      <c r="AJ151" s="325" t="s">
        <v>736</v>
      </c>
      <c r="AK151" s="331" t="s">
        <v>730</v>
      </c>
      <c r="AL151" s="325" t="s">
        <v>3973</v>
      </c>
      <c r="AM151" s="331" t="s">
        <v>730</v>
      </c>
      <c r="AN151" s="330" t="s">
        <v>3949</v>
      </c>
      <c r="AO151" s="337" t="s">
        <v>730</v>
      </c>
      <c r="AP151" s="326"/>
      <c r="AQ151" s="326"/>
      <c r="AR151" s="326"/>
      <c r="AS151" s="325" t="s">
        <v>3968</v>
      </c>
      <c r="AT151" s="334" t="s">
        <v>730</v>
      </c>
      <c r="AU151" s="325" t="s">
        <v>1625</v>
      </c>
      <c r="AV151" s="334" t="s">
        <v>730</v>
      </c>
      <c r="AW151" s="334" t="s">
        <v>730</v>
      </c>
    </row>
    <row r="152" spans="1:49" x14ac:dyDescent="0.25">
      <c r="A152" s="267" t="b">
        <f t="shared" si="8"/>
        <v>0</v>
      </c>
      <c r="B152" s="268" t="b">
        <f t="shared" si="9"/>
        <v>0</v>
      </c>
      <c r="C152" s="269" t="b">
        <f t="shared" si="10"/>
        <v>0</v>
      </c>
      <c r="D152" s="270" t="b">
        <f t="shared" si="11"/>
        <v>0</v>
      </c>
      <c r="F152" s="325" t="s">
        <v>838</v>
      </c>
      <c r="G152" t="s">
        <v>3656</v>
      </c>
      <c r="H152" s="312" t="s">
        <v>3257</v>
      </c>
      <c r="I152" s="325" t="s">
        <v>1403</v>
      </c>
      <c r="J152" t="s">
        <v>3657</v>
      </c>
      <c r="K152" s="312" t="s">
        <v>3259</v>
      </c>
      <c r="L152" s="325" t="s">
        <v>713</v>
      </c>
      <c r="M152" s="335" t="s">
        <v>730</v>
      </c>
      <c r="N152" s="325" t="s">
        <v>714</v>
      </c>
      <c r="O152" s="335" t="s">
        <v>730</v>
      </c>
      <c r="P152" s="325" t="s">
        <v>715</v>
      </c>
      <c r="Q152" t="s">
        <v>4514</v>
      </c>
      <c r="R152" s="325" t="s">
        <v>716</v>
      </c>
      <c r="S152" s="180" t="s">
        <v>3735</v>
      </c>
      <c r="T152" s="325" t="s">
        <v>841</v>
      </c>
      <c r="U152" s="334" t="s">
        <v>730</v>
      </c>
      <c r="V152" s="325" t="s">
        <v>4113</v>
      </c>
      <c r="W152" s="339" t="s">
        <v>730</v>
      </c>
      <c r="X152" s="330" t="s">
        <v>850</v>
      </c>
      <c r="Y152" s="331" t="s">
        <v>730</v>
      </c>
      <c r="Z152" s="325" t="s">
        <v>719</v>
      </c>
      <c r="AA152" s="334" t="s">
        <v>730</v>
      </c>
      <c r="AB152" s="325" t="s">
        <v>723</v>
      </c>
      <c r="AC152" s="331" t="s">
        <v>730</v>
      </c>
      <c r="AD152" s="325" t="s">
        <v>4114</v>
      </c>
      <c r="AE152" s="331" t="s">
        <v>730</v>
      </c>
      <c r="AF152" s="325" t="s">
        <v>724</v>
      </c>
      <c r="AG152" s="338" t="s">
        <v>730</v>
      </c>
      <c r="AH152" s="325" t="s">
        <v>735</v>
      </c>
      <c r="AI152" s="335" t="s">
        <v>730</v>
      </c>
      <c r="AJ152" s="325" t="s">
        <v>736</v>
      </c>
      <c r="AK152" s="331" t="s">
        <v>730</v>
      </c>
      <c r="AL152" s="325" t="s">
        <v>3973</v>
      </c>
      <c r="AM152" s="331" t="s">
        <v>730</v>
      </c>
      <c r="AN152" s="330" t="s">
        <v>3949</v>
      </c>
      <c r="AO152" s="337" t="s">
        <v>730</v>
      </c>
      <c r="AP152" s="326"/>
      <c r="AQ152" s="326"/>
      <c r="AR152" s="326"/>
      <c r="AS152" s="325" t="s">
        <v>3968</v>
      </c>
      <c r="AT152" s="334" t="s">
        <v>730</v>
      </c>
      <c r="AU152" s="325" t="s">
        <v>1625</v>
      </c>
      <c r="AV152" s="334" t="s">
        <v>730</v>
      </c>
      <c r="AW152" s="334" t="s">
        <v>730</v>
      </c>
    </row>
    <row r="153" spans="1:49" x14ac:dyDescent="0.25">
      <c r="A153" s="267" t="b">
        <f t="shared" si="8"/>
        <v>0</v>
      </c>
      <c r="B153" s="268" t="b">
        <f t="shared" si="9"/>
        <v>0</v>
      </c>
      <c r="C153" s="269" t="b">
        <f t="shared" si="10"/>
        <v>0</v>
      </c>
      <c r="D153" s="270" t="b">
        <f t="shared" si="11"/>
        <v>0</v>
      </c>
      <c r="F153" s="325" t="s">
        <v>838</v>
      </c>
      <c r="G153" t="s">
        <v>3659</v>
      </c>
      <c r="H153" s="312" t="s">
        <v>3258</v>
      </c>
      <c r="I153" s="325" t="s">
        <v>1403</v>
      </c>
      <c r="J153" t="s">
        <v>3660</v>
      </c>
      <c r="K153" s="312" t="s">
        <v>3259</v>
      </c>
      <c r="L153" s="325" t="s">
        <v>713</v>
      </c>
      <c r="M153" s="335" t="s">
        <v>730</v>
      </c>
      <c r="N153" s="325" t="s">
        <v>714</v>
      </c>
      <c r="O153" s="335" t="s">
        <v>730</v>
      </c>
      <c r="P153" s="325" t="s">
        <v>715</v>
      </c>
      <c r="Q153" t="s">
        <v>4516</v>
      </c>
      <c r="R153" s="325" t="s">
        <v>716</v>
      </c>
      <c r="S153" s="180" t="s">
        <v>3738</v>
      </c>
      <c r="T153" s="325" t="s">
        <v>841</v>
      </c>
      <c r="U153" s="334" t="s">
        <v>730</v>
      </c>
      <c r="V153" s="325" t="s">
        <v>4113</v>
      </c>
      <c r="W153" s="339" t="s">
        <v>730</v>
      </c>
      <c r="X153" s="330" t="s">
        <v>850</v>
      </c>
      <c r="Y153" s="331" t="s">
        <v>730</v>
      </c>
      <c r="Z153" s="325" t="s">
        <v>719</v>
      </c>
      <c r="AA153" s="334" t="s">
        <v>730</v>
      </c>
      <c r="AB153" s="325" t="s">
        <v>723</v>
      </c>
      <c r="AC153" s="331" t="s">
        <v>730</v>
      </c>
      <c r="AD153" s="325" t="s">
        <v>4114</v>
      </c>
      <c r="AE153" s="331" t="s">
        <v>730</v>
      </c>
      <c r="AF153" s="325" t="s">
        <v>724</v>
      </c>
      <c r="AG153" s="338" t="s">
        <v>730</v>
      </c>
      <c r="AH153" s="325" t="s">
        <v>735</v>
      </c>
      <c r="AI153" s="335" t="s">
        <v>730</v>
      </c>
      <c r="AJ153" s="325" t="s">
        <v>736</v>
      </c>
      <c r="AK153" s="331" t="s">
        <v>730</v>
      </c>
      <c r="AL153" s="325" t="s">
        <v>3973</v>
      </c>
      <c r="AM153" s="331" t="s">
        <v>730</v>
      </c>
      <c r="AN153" s="330" t="s">
        <v>3949</v>
      </c>
      <c r="AO153" s="337" t="s">
        <v>730</v>
      </c>
      <c r="AP153" s="326"/>
      <c r="AQ153" s="326"/>
      <c r="AR153" s="326"/>
      <c r="AS153" s="325" t="s">
        <v>3968</v>
      </c>
      <c r="AT153" s="334" t="s">
        <v>730</v>
      </c>
      <c r="AU153" s="325" t="s">
        <v>1625</v>
      </c>
      <c r="AV153" s="334" t="s">
        <v>730</v>
      </c>
      <c r="AW153" s="334" t="s">
        <v>730</v>
      </c>
    </row>
    <row r="154" spans="1:49" x14ac:dyDescent="0.25">
      <c r="A154" s="267" t="b">
        <f t="shared" si="8"/>
        <v>0</v>
      </c>
      <c r="B154" s="268" t="b">
        <f t="shared" si="9"/>
        <v>0</v>
      </c>
      <c r="C154" s="269" t="b">
        <f t="shared" si="10"/>
        <v>0</v>
      </c>
      <c r="D154" s="270" t="b">
        <f t="shared" si="11"/>
        <v>0</v>
      </c>
      <c r="F154" s="325" t="s">
        <v>838</v>
      </c>
      <c r="G154" t="s">
        <v>3662</v>
      </c>
      <c r="H154" s="312" t="s">
        <v>3258</v>
      </c>
      <c r="I154" s="325" t="s">
        <v>1403</v>
      </c>
      <c r="J154" t="s">
        <v>3663</v>
      </c>
      <c r="K154" s="312" t="s">
        <v>3259</v>
      </c>
      <c r="L154" s="325" t="s">
        <v>713</v>
      </c>
      <c r="M154" s="335" t="s">
        <v>730</v>
      </c>
      <c r="N154" s="325" t="s">
        <v>714</v>
      </c>
      <c r="O154" s="335" t="s">
        <v>730</v>
      </c>
      <c r="P154" s="325" t="s">
        <v>715</v>
      </c>
      <c r="Q154" t="s">
        <v>4627</v>
      </c>
      <c r="R154" s="325" t="s">
        <v>716</v>
      </c>
      <c r="S154" s="180" t="s">
        <v>3741</v>
      </c>
      <c r="T154" s="325" t="s">
        <v>841</v>
      </c>
      <c r="U154" s="334" t="s">
        <v>730</v>
      </c>
      <c r="V154" s="325" t="s">
        <v>4113</v>
      </c>
      <c r="W154" s="339" t="s">
        <v>730</v>
      </c>
      <c r="X154" s="330" t="s">
        <v>850</v>
      </c>
      <c r="Y154" s="331" t="s">
        <v>730</v>
      </c>
      <c r="Z154" s="325" t="s">
        <v>719</v>
      </c>
      <c r="AA154" s="334" t="s">
        <v>730</v>
      </c>
      <c r="AB154" s="325" t="s">
        <v>723</v>
      </c>
      <c r="AC154" s="331" t="s">
        <v>730</v>
      </c>
      <c r="AD154" s="325" t="s">
        <v>4114</v>
      </c>
      <c r="AE154" s="331" t="s">
        <v>730</v>
      </c>
      <c r="AF154" s="325" t="s">
        <v>724</v>
      </c>
      <c r="AG154" s="338" t="s">
        <v>730</v>
      </c>
      <c r="AH154" s="325" t="s">
        <v>735</v>
      </c>
      <c r="AI154" s="335" t="s">
        <v>730</v>
      </c>
      <c r="AJ154" s="325" t="s">
        <v>736</v>
      </c>
      <c r="AK154" s="331" t="s">
        <v>730</v>
      </c>
      <c r="AL154" s="325" t="s">
        <v>3973</v>
      </c>
      <c r="AM154" s="331" t="s">
        <v>730</v>
      </c>
      <c r="AN154" s="330" t="s">
        <v>3949</v>
      </c>
      <c r="AO154" s="337" t="s">
        <v>730</v>
      </c>
      <c r="AP154" s="326"/>
      <c r="AQ154" s="326"/>
      <c r="AR154" s="326"/>
      <c r="AS154" s="325" t="s">
        <v>3968</v>
      </c>
      <c r="AT154" s="334" t="s">
        <v>730</v>
      </c>
      <c r="AU154" s="325" t="s">
        <v>1625</v>
      </c>
      <c r="AV154" s="334" t="s">
        <v>730</v>
      </c>
      <c r="AW154" s="334" t="s">
        <v>730</v>
      </c>
    </row>
    <row r="155" spans="1:49" x14ac:dyDescent="0.25">
      <c r="A155" s="267" t="b">
        <f t="shared" si="8"/>
        <v>0</v>
      </c>
      <c r="B155" s="268" t="b">
        <f t="shared" si="9"/>
        <v>0</v>
      </c>
      <c r="C155" s="269" t="b">
        <f t="shared" si="10"/>
        <v>0</v>
      </c>
      <c r="D155" s="270" t="b">
        <f t="shared" si="11"/>
        <v>0</v>
      </c>
      <c r="F155" s="325" t="s">
        <v>838</v>
      </c>
      <c r="G155" t="s">
        <v>3665</v>
      </c>
      <c r="H155" s="312" t="s">
        <v>3258</v>
      </c>
      <c r="I155" s="325" t="s">
        <v>1403</v>
      </c>
      <c r="J155" t="s">
        <v>3666</v>
      </c>
      <c r="K155" s="312" t="s">
        <v>3256</v>
      </c>
      <c r="L155" s="325" t="s">
        <v>713</v>
      </c>
      <c r="M155" s="335" t="s">
        <v>730</v>
      </c>
      <c r="N155" s="325" t="s">
        <v>714</v>
      </c>
      <c r="O155" s="335" t="s">
        <v>730</v>
      </c>
      <c r="P155" s="325" t="s">
        <v>715</v>
      </c>
      <c r="Q155" t="s">
        <v>4628</v>
      </c>
      <c r="R155" s="325" t="s">
        <v>716</v>
      </c>
      <c r="S155" s="180" t="s">
        <v>3744</v>
      </c>
      <c r="T155" s="325" t="s">
        <v>841</v>
      </c>
      <c r="U155" s="334" t="s">
        <v>730</v>
      </c>
      <c r="V155" s="325" t="s">
        <v>4113</v>
      </c>
      <c r="W155" s="339" t="s">
        <v>730</v>
      </c>
      <c r="X155" s="330" t="s">
        <v>850</v>
      </c>
      <c r="Y155" s="331" t="s">
        <v>730</v>
      </c>
      <c r="Z155" s="325" t="s">
        <v>719</v>
      </c>
      <c r="AA155" s="334" t="s">
        <v>730</v>
      </c>
      <c r="AB155" s="325" t="s">
        <v>723</v>
      </c>
      <c r="AC155" s="331" t="s">
        <v>730</v>
      </c>
      <c r="AD155" s="325" t="s">
        <v>4114</v>
      </c>
      <c r="AE155" s="331" t="s">
        <v>730</v>
      </c>
      <c r="AF155" s="325" t="s">
        <v>724</v>
      </c>
      <c r="AG155" s="338" t="s">
        <v>730</v>
      </c>
      <c r="AH155" s="325" t="s">
        <v>735</v>
      </c>
      <c r="AI155" s="335" t="s">
        <v>730</v>
      </c>
      <c r="AJ155" s="325" t="s">
        <v>736</v>
      </c>
      <c r="AK155" s="331" t="s">
        <v>730</v>
      </c>
      <c r="AL155" s="325" t="s">
        <v>3973</v>
      </c>
      <c r="AM155" s="331" t="s">
        <v>730</v>
      </c>
      <c r="AN155" s="330" t="s">
        <v>3949</v>
      </c>
      <c r="AO155" s="337" t="s">
        <v>730</v>
      </c>
      <c r="AP155" s="326"/>
      <c r="AQ155" s="326"/>
      <c r="AR155" s="326"/>
      <c r="AS155" s="325" t="s">
        <v>3968</v>
      </c>
      <c r="AT155" s="334" t="s">
        <v>730</v>
      </c>
      <c r="AU155" s="325" t="s">
        <v>1625</v>
      </c>
      <c r="AV155" s="334" t="s">
        <v>730</v>
      </c>
      <c r="AW155" s="334" t="s">
        <v>730</v>
      </c>
    </row>
    <row r="156" spans="1:49" x14ac:dyDescent="0.25">
      <c r="A156" s="267" t="b">
        <f t="shared" si="8"/>
        <v>0</v>
      </c>
      <c r="B156" s="268" t="b">
        <f t="shared" si="9"/>
        <v>0</v>
      </c>
      <c r="C156" s="269" t="b">
        <f t="shared" si="10"/>
        <v>0</v>
      </c>
      <c r="D156" s="270" t="b">
        <f t="shared" si="11"/>
        <v>0</v>
      </c>
      <c r="F156" s="325" t="s">
        <v>838</v>
      </c>
      <c r="G156" t="s">
        <v>3668</v>
      </c>
      <c r="H156" s="312" t="s">
        <v>3258</v>
      </c>
      <c r="I156" s="325" t="s">
        <v>1403</v>
      </c>
      <c r="J156" t="s">
        <v>3669</v>
      </c>
      <c r="K156" s="312" t="s">
        <v>3256</v>
      </c>
      <c r="L156" s="325" t="s">
        <v>713</v>
      </c>
      <c r="M156" s="335" t="s">
        <v>730</v>
      </c>
      <c r="N156" s="325" t="s">
        <v>714</v>
      </c>
      <c r="O156" s="335" t="s">
        <v>730</v>
      </c>
      <c r="P156" s="325" t="s">
        <v>715</v>
      </c>
      <c r="Q156" t="s">
        <v>4518</v>
      </c>
      <c r="R156" s="325" t="s">
        <v>716</v>
      </c>
      <c r="S156" s="180" t="s">
        <v>3747</v>
      </c>
      <c r="T156" s="325" t="s">
        <v>841</v>
      </c>
      <c r="U156" s="334" t="s">
        <v>730</v>
      </c>
      <c r="V156" s="325" t="s">
        <v>4113</v>
      </c>
      <c r="W156" s="339" t="s">
        <v>730</v>
      </c>
      <c r="X156" s="330" t="s">
        <v>850</v>
      </c>
      <c r="Y156" s="331" t="s">
        <v>730</v>
      </c>
      <c r="Z156" s="325" t="s">
        <v>719</v>
      </c>
      <c r="AA156" s="334" t="s">
        <v>730</v>
      </c>
      <c r="AB156" s="325" t="s">
        <v>723</v>
      </c>
      <c r="AC156" s="331" t="s">
        <v>730</v>
      </c>
      <c r="AD156" s="325" t="s">
        <v>4114</v>
      </c>
      <c r="AE156" s="331" t="s">
        <v>730</v>
      </c>
      <c r="AF156" s="325" t="s">
        <v>724</v>
      </c>
      <c r="AG156" s="338" t="s">
        <v>730</v>
      </c>
      <c r="AH156" s="325" t="s">
        <v>735</v>
      </c>
      <c r="AI156" s="335" t="s">
        <v>730</v>
      </c>
      <c r="AJ156" s="325" t="s">
        <v>736</v>
      </c>
      <c r="AK156" s="331" t="s">
        <v>730</v>
      </c>
      <c r="AL156" s="325" t="s">
        <v>3973</v>
      </c>
      <c r="AM156" s="331" t="s">
        <v>730</v>
      </c>
      <c r="AN156" s="330" t="s">
        <v>3949</v>
      </c>
      <c r="AO156" s="337" t="s">
        <v>730</v>
      </c>
      <c r="AP156" s="326"/>
      <c r="AQ156" s="326"/>
      <c r="AR156" s="326"/>
      <c r="AS156" s="325" t="s">
        <v>3968</v>
      </c>
      <c r="AT156" s="334" t="s">
        <v>730</v>
      </c>
      <c r="AU156" s="325" t="s">
        <v>1625</v>
      </c>
      <c r="AV156" s="334" t="s">
        <v>730</v>
      </c>
      <c r="AW156" s="334" t="s">
        <v>730</v>
      </c>
    </row>
    <row r="157" spans="1:49" x14ac:dyDescent="0.25">
      <c r="A157" s="267" t="b">
        <f t="shared" si="8"/>
        <v>0</v>
      </c>
      <c r="B157" s="268" t="b">
        <f t="shared" si="9"/>
        <v>0</v>
      </c>
      <c r="C157" s="269" t="b">
        <f t="shared" si="10"/>
        <v>0</v>
      </c>
      <c r="D157" s="270" t="b">
        <f t="shared" si="11"/>
        <v>0</v>
      </c>
      <c r="F157" s="325" t="s">
        <v>838</v>
      </c>
      <c r="G157" t="s">
        <v>3671</v>
      </c>
      <c r="H157" s="312" t="s">
        <v>3258</v>
      </c>
      <c r="I157" s="325" t="s">
        <v>1403</v>
      </c>
      <c r="J157" t="s">
        <v>3672</v>
      </c>
      <c r="K157" s="312" t="s">
        <v>3256</v>
      </c>
      <c r="L157" s="325" t="s">
        <v>713</v>
      </c>
      <c r="M157" s="335" t="s">
        <v>730</v>
      </c>
      <c r="N157" s="325" t="s">
        <v>714</v>
      </c>
      <c r="O157" s="335" t="s">
        <v>730</v>
      </c>
      <c r="P157" s="325" t="s">
        <v>715</v>
      </c>
      <c r="Q157" t="s">
        <v>4629</v>
      </c>
      <c r="R157" s="325" t="s">
        <v>716</v>
      </c>
      <c r="S157" s="180" t="s">
        <v>3750</v>
      </c>
      <c r="T157" s="325" t="s">
        <v>841</v>
      </c>
      <c r="U157" s="334" t="s">
        <v>730</v>
      </c>
      <c r="V157" s="325" t="s">
        <v>4113</v>
      </c>
      <c r="W157" s="339" t="s">
        <v>730</v>
      </c>
      <c r="X157" s="330" t="s">
        <v>850</v>
      </c>
      <c r="Y157" s="331" t="s">
        <v>730</v>
      </c>
      <c r="Z157" s="325" t="s">
        <v>719</v>
      </c>
      <c r="AA157" s="334" t="s">
        <v>730</v>
      </c>
      <c r="AB157" s="325" t="s">
        <v>723</v>
      </c>
      <c r="AC157" s="331" t="s">
        <v>730</v>
      </c>
      <c r="AD157" s="325" t="s">
        <v>4114</v>
      </c>
      <c r="AE157" s="331" t="s">
        <v>730</v>
      </c>
      <c r="AF157" s="325" t="s">
        <v>724</v>
      </c>
      <c r="AG157" s="338" t="s">
        <v>730</v>
      </c>
      <c r="AH157" s="325" t="s">
        <v>735</v>
      </c>
      <c r="AI157" s="335" t="s">
        <v>730</v>
      </c>
      <c r="AJ157" s="325" t="s">
        <v>736</v>
      </c>
      <c r="AK157" s="331" t="s">
        <v>730</v>
      </c>
      <c r="AL157" s="325" t="s">
        <v>3973</v>
      </c>
      <c r="AM157" s="331" t="s">
        <v>730</v>
      </c>
      <c r="AN157" s="330" t="s">
        <v>3949</v>
      </c>
      <c r="AO157" s="337" t="s">
        <v>730</v>
      </c>
      <c r="AP157" s="326"/>
      <c r="AQ157" s="326"/>
      <c r="AR157" s="326"/>
      <c r="AS157" s="325" t="s">
        <v>3968</v>
      </c>
      <c r="AT157" s="334" t="s">
        <v>730</v>
      </c>
      <c r="AU157" s="325" t="s">
        <v>1625</v>
      </c>
      <c r="AV157" s="334" t="s">
        <v>730</v>
      </c>
      <c r="AW157" s="334" t="s">
        <v>730</v>
      </c>
    </row>
    <row r="158" spans="1:49" x14ac:dyDescent="0.25">
      <c r="A158" s="267" t="b">
        <f t="shared" si="8"/>
        <v>0</v>
      </c>
      <c r="B158" s="268" t="b">
        <f t="shared" si="9"/>
        <v>0</v>
      </c>
      <c r="C158" s="269" t="b">
        <f t="shared" si="10"/>
        <v>0</v>
      </c>
      <c r="D158" s="270" t="b">
        <f t="shared" si="11"/>
        <v>0</v>
      </c>
      <c r="F158" s="325" t="s">
        <v>838</v>
      </c>
      <c r="G158" t="s">
        <v>3674</v>
      </c>
      <c r="H158" s="312" t="s">
        <v>3258</v>
      </c>
      <c r="I158" s="325" t="s">
        <v>1403</v>
      </c>
      <c r="J158" t="s">
        <v>3675</v>
      </c>
      <c r="K158" s="312" t="s">
        <v>3256</v>
      </c>
      <c r="L158" s="325" t="s">
        <v>713</v>
      </c>
      <c r="M158" s="335" t="s">
        <v>730</v>
      </c>
      <c r="N158" s="325" t="s">
        <v>714</v>
      </c>
      <c r="O158" s="335" t="s">
        <v>730</v>
      </c>
      <c r="P158" s="325" t="s">
        <v>715</v>
      </c>
      <c r="Q158" t="s">
        <v>4521</v>
      </c>
      <c r="R158" s="325" t="s">
        <v>716</v>
      </c>
      <c r="S158" s="180" t="s">
        <v>3753</v>
      </c>
      <c r="T158" s="325" t="s">
        <v>841</v>
      </c>
      <c r="U158" s="334" t="s">
        <v>730</v>
      </c>
      <c r="V158" s="325" t="s">
        <v>4113</v>
      </c>
      <c r="W158" s="339" t="s">
        <v>730</v>
      </c>
      <c r="X158" s="330" t="s">
        <v>850</v>
      </c>
      <c r="Y158" s="331" t="s">
        <v>730</v>
      </c>
      <c r="Z158" s="325" t="s">
        <v>719</v>
      </c>
      <c r="AA158" s="334" t="s">
        <v>730</v>
      </c>
      <c r="AB158" s="325" t="s">
        <v>723</v>
      </c>
      <c r="AC158" s="331" t="s">
        <v>730</v>
      </c>
      <c r="AD158" s="325" t="s">
        <v>4114</v>
      </c>
      <c r="AE158" s="331" t="s">
        <v>730</v>
      </c>
      <c r="AF158" s="325" t="s">
        <v>724</v>
      </c>
      <c r="AG158" s="338" t="s">
        <v>730</v>
      </c>
      <c r="AH158" s="325" t="s">
        <v>735</v>
      </c>
      <c r="AI158" s="335" t="s">
        <v>730</v>
      </c>
      <c r="AJ158" s="325" t="s">
        <v>736</v>
      </c>
      <c r="AK158" s="331" t="s">
        <v>730</v>
      </c>
      <c r="AL158" s="325" t="s">
        <v>3973</v>
      </c>
      <c r="AM158" s="331" t="s">
        <v>730</v>
      </c>
      <c r="AN158" s="330" t="s">
        <v>3949</v>
      </c>
      <c r="AO158" s="337" t="s">
        <v>730</v>
      </c>
      <c r="AP158" s="326"/>
      <c r="AQ158" s="326"/>
      <c r="AR158" s="326"/>
      <c r="AS158" s="325" t="s">
        <v>3968</v>
      </c>
      <c r="AT158" s="334" t="s">
        <v>730</v>
      </c>
      <c r="AU158" s="325" t="s">
        <v>1625</v>
      </c>
      <c r="AV158" s="334" t="s">
        <v>730</v>
      </c>
      <c r="AW158" s="334" t="s">
        <v>730</v>
      </c>
    </row>
    <row r="159" spans="1:49" x14ac:dyDescent="0.25">
      <c r="A159" s="267" t="b">
        <f t="shared" si="8"/>
        <v>0</v>
      </c>
      <c r="B159" s="268" t="b">
        <f t="shared" si="9"/>
        <v>0</v>
      </c>
      <c r="C159" s="269" t="b">
        <f t="shared" si="10"/>
        <v>0</v>
      </c>
      <c r="D159" s="270" t="b">
        <f t="shared" si="11"/>
        <v>0</v>
      </c>
      <c r="F159" s="325" t="s">
        <v>838</v>
      </c>
      <c r="G159" t="s">
        <v>3677</v>
      </c>
      <c r="H159" s="312" t="s">
        <v>3258</v>
      </c>
      <c r="I159" s="325" t="s">
        <v>1403</v>
      </c>
      <c r="J159" t="s">
        <v>3678</v>
      </c>
      <c r="K159" s="312" t="s">
        <v>3256</v>
      </c>
      <c r="L159" s="325" t="s">
        <v>713</v>
      </c>
      <c r="M159" s="335" t="s">
        <v>730</v>
      </c>
      <c r="N159" s="325" t="s">
        <v>714</v>
      </c>
      <c r="O159" s="335" t="s">
        <v>730</v>
      </c>
      <c r="P159" s="325" t="s">
        <v>715</v>
      </c>
      <c r="Q159" t="s">
        <v>4630</v>
      </c>
      <c r="R159" s="325" t="s">
        <v>716</v>
      </c>
      <c r="S159" s="180" t="s">
        <v>3756</v>
      </c>
      <c r="T159" s="325" t="s">
        <v>841</v>
      </c>
      <c r="U159" s="334" t="s">
        <v>730</v>
      </c>
      <c r="V159" s="325" t="s">
        <v>4113</v>
      </c>
      <c r="W159" s="339" t="s">
        <v>730</v>
      </c>
      <c r="X159" s="330" t="s">
        <v>850</v>
      </c>
      <c r="Y159" s="331" t="s">
        <v>730</v>
      </c>
      <c r="Z159" s="325" t="s">
        <v>719</v>
      </c>
      <c r="AA159" s="334" t="s">
        <v>730</v>
      </c>
      <c r="AB159" s="325" t="s">
        <v>723</v>
      </c>
      <c r="AC159" s="331" t="s">
        <v>730</v>
      </c>
      <c r="AD159" s="325" t="s">
        <v>4114</v>
      </c>
      <c r="AE159" s="331" t="s">
        <v>730</v>
      </c>
      <c r="AF159" s="325" t="s">
        <v>724</v>
      </c>
      <c r="AG159" s="338" t="s">
        <v>730</v>
      </c>
      <c r="AH159" s="325" t="s">
        <v>735</v>
      </c>
      <c r="AI159" s="335" t="s">
        <v>730</v>
      </c>
      <c r="AJ159" s="325" t="s">
        <v>736</v>
      </c>
      <c r="AK159" s="331" t="s">
        <v>730</v>
      </c>
      <c r="AL159" s="325" t="s">
        <v>3973</v>
      </c>
      <c r="AM159" s="331" t="s">
        <v>730</v>
      </c>
      <c r="AN159" s="330" t="s">
        <v>3949</v>
      </c>
      <c r="AO159" s="337" t="s">
        <v>730</v>
      </c>
      <c r="AP159" s="326"/>
      <c r="AQ159" s="326"/>
      <c r="AR159" s="326"/>
      <c r="AS159" s="325" t="s">
        <v>3968</v>
      </c>
      <c r="AT159" s="334" t="s">
        <v>730</v>
      </c>
      <c r="AU159" s="325" t="s">
        <v>1625</v>
      </c>
      <c r="AV159" s="334" t="s">
        <v>730</v>
      </c>
      <c r="AW159" s="334" t="s">
        <v>730</v>
      </c>
    </row>
    <row r="160" spans="1:49" x14ac:dyDescent="0.25">
      <c r="A160" s="267" t="b">
        <f t="shared" si="8"/>
        <v>0</v>
      </c>
      <c r="B160" s="268" t="b">
        <f t="shared" si="9"/>
        <v>0</v>
      </c>
      <c r="C160" s="269" t="b">
        <f t="shared" si="10"/>
        <v>0</v>
      </c>
      <c r="D160" s="270" t="b">
        <f t="shared" si="11"/>
        <v>0</v>
      </c>
      <c r="F160" s="325" t="s">
        <v>838</v>
      </c>
      <c r="G160" t="s">
        <v>3680</v>
      </c>
      <c r="H160" s="312" t="s">
        <v>3258</v>
      </c>
      <c r="I160" s="325" t="s">
        <v>1403</v>
      </c>
      <c r="J160" t="s">
        <v>3681</v>
      </c>
      <c r="K160" s="312" t="s">
        <v>3256</v>
      </c>
      <c r="L160" s="325" t="s">
        <v>713</v>
      </c>
      <c r="M160" s="335" t="s">
        <v>730</v>
      </c>
      <c r="N160" s="325" t="s">
        <v>714</v>
      </c>
      <c r="O160" s="335" t="s">
        <v>730</v>
      </c>
      <c r="P160" s="325" t="s">
        <v>715</v>
      </c>
      <c r="Q160" t="s">
        <v>4631</v>
      </c>
      <c r="R160" s="325" t="s">
        <v>716</v>
      </c>
      <c r="S160" s="180" t="s">
        <v>3759</v>
      </c>
      <c r="T160" s="325" t="s">
        <v>841</v>
      </c>
      <c r="U160" s="334" t="s">
        <v>730</v>
      </c>
      <c r="V160" s="325" t="s">
        <v>4113</v>
      </c>
      <c r="W160" s="339" t="s">
        <v>730</v>
      </c>
      <c r="X160" s="330" t="s">
        <v>850</v>
      </c>
      <c r="Y160" s="331" t="s">
        <v>730</v>
      </c>
      <c r="Z160" s="325" t="s">
        <v>719</v>
      </c>
      <c r="AA160" s="334" t="s">
        <v>730</v>
      </c>
      <c r="AB160" s="325" t="s">
        <v>723</v>
      </c>
      <c r="AC160" s="331" t="s">
        <v>730</v>
      </c>
      <c r="AD160" s="325" t="s">
        <v>4114</v>
      </c>
      <c r="AE160" s="331" t="s">
        <v>730</v>
      </c>
      <c r="AF160" s="325" t="s">
        <v>724</v>
      </c>
      <c r="AG160" s="338" t="s">
        <v>730</v>
      </c>
      <c r="AH160" s="325" t="s">
        <v>735</v>
      </c>
      <c r="AI160" s="335" t="s">
        <v>730</v>
      </c>
      <c r="AJ160" s="325" t="s">
        <v>736</v>
      </c>
      <c r="AK160" s="331" t="s">
        <v>730</v>
      </c>
      <c r="AL160" s="325" t="s">
        <v>3973</v>
      </c>
      <c r="AM160" s="331" t="s">
        <v>730</v>
      </c>
      <c r="AN160" s="330" t="s">
        <v>3949</v>
      </c>
      <c r="AO160" s="337" t="s">
        <v>730</v>
      </c>
      <c r="AP160" s="326"/>
      <c r="AQ160" s="326"/>
      <c r="AR160" s="326"/>
      <c r="AS160" s="325" t="s">
        <v>3968</v>
      </c>
      <c r="AT160" s="334" t="s">
        <v>730</v>
      </c>
      <c r="AU160" s="325" t="s">
        <v>1625</v>
      </c>
      <c r="AV160" s="334" t="s">
        <v>730</v>
      </c>
      <c r="AW160" s="334" t="s">
        <v>730</v>
      </c>
    </row>
    <row r="161" spans="1:49" x14ac:dyDescent="0.25">
      <c r="A161" s="267" t="b">
        <f t="shared" si="8"/>
        <v>0</v>
      </c>
      <c r="B161" s="268" t="b">
        <f t="shared" si="9"/>
        <v>0</v>
      </c>
      <c r="C161" s="269" t="b">
        <f t="shared" si="10"/>
        <v>0</v>
      </c>
      <c r="D161" s="270" t="b">
        <f t="shared" si="11"/>
        <v>0</v>
      </c>
      <c r="F161" s="325" t="s">
        <v>838</v>
      </c>
      <c r="G161" t="s">
        <v>3683</v>
      </c>
      <c r="H161" s="312" t="s">
        <v>3258</v>
      </c>
      <c r="I161" s="325" t="s">
        <v>1403</v>
      </c>
      <c r="J161" t="s">
        <v>3684</v>
      </c>
      <c r="K161" s="312" t="s">
        <v>3256</v>
      </c>
      <c r="L161" s="325" t="s">
        <v>713</v>
      </c>
      <c r="M161" s="335" t="s">
        <v>730</v>
      </c>
      <c r="N161" s="325" t="s">
        <v>714</v>
      </c>
      <c r="O161" s="335" t="s">
        <v>730</v>
      </c>
      <c r="P161" s="325" t="s">
        <v>715</v>
      </c>
      <c r="Q161" t="s">
        <v>4632</v>
      </c>
      <c r="R161" s="325" t="s">
        <v>716</v>
      </c>
      <c r="S161" s="335" t="s">
        <v>730</v>
      </c>
      <c r="T161" s="325" t="s">
        <v>841</v>
      </c>
      <c r="U161" s="334" t="s">
        <v>730</v>
      </c>
      <c r="V161" s="325" t="s">
        <v>4113</v>
      </c>
      <c r="W161" s="339" t="s">
        <v>730</v>
      </c>
      <c r="X161" s="330" t="s">
        <v>850</v>
      </c>
      <c r="Y161" s="331" t="s">
        <v>730</v>
      </c>
      <c r="Z161" s="325" t="s">
        <v>719</v>
      </c>
      <c r="AA161" s="334" t="s">
        <v>730</v>
      </c>
      <c r="AB161" s="325" t="s">
        <v>723</v>
      </c>
      <c r="AC161" s="331" t="s">
        <v>730</v>
      </c>
      <c r="AD161" s="325" t="s">
        <v>4114</v>
      </c>
      <c r="AE161" s="331" t="s">
        <v>730</v>
      </c>
      <c r="AF161" s="325" t="s">
        <v>724</v>
      </c>
      <c r="AG161" s="338" t="s">
        <v>730</v>
      </c>
      <c r="AH161" s="325" t="s">
        <v>735</v>
      </c>
      <c r="AI161" s="335" t="s">
        <v>730</v>
      </c>
      <c r="AJ161" s="325" t="s">
        <v>736</v>
      </c>
      <c r="AK161" s="331" t="s">
        <v>730</v>
      </c>
      <c r="AL161" s="325" t="s">
        <v>3973</v>
      </c>
      <c r="AM161" s="331" t="s">
        <v>730</v>
      </c>
      <c r="AN161" s="330" t="s">
        <v>3949</v>
      </c>
      <c r="AO161" s="337" t="s">
        <v>730</v>
      </c>
      <c r="AP161" s="326"/>
      <c r="AQ161" s="326"/>
      <c r="AR161" s="326"/>
      <c r="AS161" s="325" t="s">
        <v>3968</v>
      </c>
      <c r="AT161" s="334" t="s">
        <v>730</v>
      </c>
      <c r="AU161" s="325" t="s">
        <v>1625</v>
      </c>
      <c r="AV161" s="334" t="s">
        <v>730</v>
      </c>
      <c r="AW161" s="334" t="s">
        <v>730</v>
      </c>
    </row>
    <row r="162" spans="1:49" x14ac:dyDescent="0.25">
      <c r="A162" s="267" t="b">
        <f t="shared" si="8"/>
        <v>0</v>
      </c>
      <c r="B162" s="268" t="b">
        <f t="shared" si="9"/>
        <v>0</v>
      </c>
      <c r="C162" s="269" t="b">
        <f t="shared" si="10"/>
        <v>0</v>
      </c>
      <c r="D162" s="270" t="b">
        <f t="shared" si="11"/>
        <v>0</v>
      </c>
      <c r="F162" s="325" t="s">
        <v>838</v>
      </c>
      <c r="G162" t="s">
        <v>3686</v>
      </c>
      <c r="H162" s="312" t="s">
        <v>3258</v>
      </c>
      <c r="I162" s="325" t="s">
        <v>1403</v>
      </c>
      <c r="J162" t="s">
        <v>3687</v>
      </c>
      <c r="K162" s="312" t="s">
        <v>3259</v>
      </c>
      <c r="L162" s="325" t="s">
        <v>713</v>
      </c>
      <c r="M162" s="335" t="s">
        <v>730</v>
      </c>
      <c r="N162" s="325" t="s">
        <v>714</v>
      </c>
      <c r="O162" s="335" t="s">
        <v>730</v>
      </c>
      <c r="P162" s="325" t="s">
        <v>715</v>
      </c>
      <c r="Q162" t="s">
        <v>4633</v>
      </c>
      <c r="R162" s="325" t="s">
        <v>716</v>
      </c>
      <c r="S162" s="335" t="s">
        <v>730</v>
      </c>
      <c r="T162" s="325" t="s">
        <v>841</v>
      </c>
      <c r="U162" s="334" t="s">
        <v>730</v>
      </c>
      <c r="V162" s="325" t="s">
        <v>4113</v>
      </c>
      <c r="W162" s="339" t="s">
        <v>730</v>
      </c>
      <c r="X162" s="330" t="s">
        <v>850</v>
      </c>
      <c r="Y162" s="331" t="s">
        <v>730</v>
      </c>
      <c r="Z162" s="325" t="s">
        <v>719</v>
      </c>
      <c r="AA162" s="334" t="s">
        <v>730</v>
      </c>
      <c r="AB162" s="325" t="s">
        <v>723</v>
      </c>
      <c r="AC162" s="331" t="s">
        <v>730</v>
      </c>
      <c r="AD162" s="325" t="s">
        <v>4114</v>
      </c>
      <c r="AE162" s="331" t="s">
        <v>730</v>
      </c>
      <c r="AF162" s="325" t="s">
        <v>724</v>
      </c>
      <c r="AG162" s="338" t="s">
        <v>730</v>
      </c>
      <c r="AH162" s="325" t="s">
        <v>735</v>
      </c>
      <c r="AI162" s="335" t="s">
        <v>730</v>
      </c>
      <c r="AJ162" s="325" t="s">
        <v>736</v>
      </c>
      <c r="AK162" s="331" t="s">
        <v>730</v>
      </c>
      <c r="AL162" s="325" t="s">
        <v>3973</v>
      </c>
      <c r="AM162" s="331" t="s">
        <v>730</v>
      </c>
      <c r="AN162" s="330" t="s">
        <v>3949</v>
      </c>
      <c r="AO162" s="337" t="s">
        <v>730</v>
      </c>
      <c r="AP162" s="326"/>
      <c r="AQ162" s="326"/>
      <c r="AR162" s="326"/>
      <c r="AS162" s="325" t="s">
        <v>3968</v>
      </c>
      <c r="AT162" s="334" t="s">
        <v>730</v>
      </c>
      <c r="AU162" s="325" t="s">
        <v>1625</v>
      </c>
      <c r="AV162" s="334" t="s">
        <v>730</v>
      </c>
      <c r="AW162" s="334" t="s">
        <v>730</v>
      </c>
    </row>
    <row r="163" spans="1:49" x14ac:dyDescent="0.25">
      <c r="A163" s="267" t="b">
        <f t="shared" si="8"/>
        <v>0</v>
      </c>
      <c r="B163" s="268" t="b">
        <f t="shared" si="9"/>
        <v>0</v>
      </c>
      <c r="C163" s="269" t="b">
        <f t="shared" si="10"/>
        <v>0</v>
      </c>
      <c r="D163" s="270" t="b">
        <f t="shared" si="11"/>
        <v>0</v>
      </c>
      <c r="F163" s="325" t="s">
        <v>838</v>
      </c>
      <c r="G163" t="s">
        <v>3689</v>
      </c>
      <c r="H163" s="312" t="s">
        <v>3258</v>
      </c>
      <c r="I163" s="325" t="s">
        <v>1403</v>
      </c>
      <c r="J163" t="s">
        <v>3690</v>
      </c>
      <c r="K163" s="312" t="s">
        <v>3259</v>
      </c>
      <c r="L163" s="325" t="s">
        <v>713</v>
      </c>
      <c r="M163" s="335" t="s">
        <v>730</v>
      </c>
      <c r="N163" s="325" t="s">
        <v>714</v>
      </c>
      <c r="O163" s="335" t="s">
        <v>730</v>
      </c>
      <c r="P163" s="325" t="s">
        <v>715</v>
      </c>
      <c r="Q163" t="s">
        <v>4523</v>
      </c>
      <c r="R163" s="325" t="s">
        <v>716</v>
      </c>
      <c r="S163" s="335" t="s">
        <v>730</v>
      </c>
      <c r="T163" s="325" t="s">
        <v>841</v>
      </c>
      <c r="U163" s="334" t="s">
        <v>730</v>
      </c>
      <c r="V163" s="325" t="s">
        <v>4113</v>
      </c>
      <c r="W163" s="339" t="s">
        <v>730</v>
      </c>
      <c r="X163" s="330" t="s">
        <v>850</v>
      </c>
      <c r="Y163" s="331" t="s">
        <v>730</v>
      </c>
      <c r="Z163" s="325" t="s">
        <v>719</v>
      </c>
      <c r="AA163" s="334" t="s">
        <v>730</v>
      </c>
      <c r="AB163" s="325" t="s">
        <v>723</v>
      </c>
      <c r="AC163" s="331" t="s">
        <v>730</v>
      </c>
      <c r="AD163" s="325" t="s">
        <v>4114</v>
      </c>
      <c r="AE163" s="331" t="s">
        <v>730</v>
      </c>
      <c r="AF163" s="325" t="s">
        <v>724</v>
      </c>
      <c r="AG163" s="338" t="s">
        <v>730</v>
      </c>
      <c r="AH163" s="325" t="s">
        <v>735</v>
      </c>
      <c r="AI163" s="335" t="s">
        <v>730</v>
      </c>
      <c r="AJ163" s="325" t="s">
        <v>736</v>
      </c>
      <c r="AK163" s="331" t="s">
        <v>730</v>
      </c>
      <c r="AL163" s="325" t="s">
        <v>3973</v>
      </c>
      <c r="AM163" s="331" t="s">
        <v>730</v>
      </c>
      <c r="AN163" s="330" t="s">
        <v>3949</v>
      </c>
      <c r="AO163" s="337" t="s">
        <v>730</v>
      </c>
      <c r="AP163" s="326"/>
      <c r="AQ163" s="326"/>
      <c r="AR163" s="326"/>
      <c r="AS163" s="325" t="s">
        <v>3968</v>
      </c>
      <c r="AT163" s="334" t="s">
        <v>730</v>
      </c>
      <c r="AU163" s="325" t="s">
        <v>1625</v>
      </c>
      <c r="AV163" s="334" t="s">
        <v>730</v>
      </c>
      <c r="AW163" s="334" t="s">
        <v>730</v>
      </c>
    </row>
    <row r="164" spans="1:49" x14ac:dyDescent="0.25">
      <c r="A164" s="267" t="b">
        <f t="shared" si="8"/>
        <v>0</v>
      </c>
      <c r="B164" s="268" t="b">
        <f t="shared" si="9"/>
        <v>0</v>
      </c>
      <c r="C164" s="269" t="b">
        <f t="shared" si="10"/>
        <v>0</v>
      </c>
      <c r="D164" s="270" t="b">
        <f t="shared" si="11"/>
        <v>0</v>
      </c>
      <c r="F164" s="325" t="s">
        <v>838</v>
      </c>
      <c r="G164" t="s">
        <v>3692</v>
      </c>
      <c r="H164" s="312" t="s">
        <v>3258</v>
      </c>
      <c r="I164" s="325" t="s">
        <v>1403</v>
      </c>
      <c r="J164" t="s">
        <v>3693</v>
      </c>
      <c r="K164" s="312" t="s">
        <v>3259</v>
      </c>
      <c r="L164" s="325" t="s">
        <v>713</v>
      </c>
      <c r="M164" s="335" t="s">
        <v>730</v>
      </c>
      <c r="N164" s="325" t="s">
        <v>714</v>
      </c>
      <c r="O164" s="335" t="s">
        <v>730</v>
      </c>
      <c r="P164" s="325" t="s">
        <v>715</v>
      </c>
      <c r="Q164" t="s">
        <v>4634</v>
      </c>
      <c r="R164" s="325" t="s">
        <v>716</v>
      </c>
      <c r="S164" s="335" t="s">
        <v>730</v>
      </c>
      <c r="T164" s="325" t="s">
        <v>841</v>
      </c>
      <c r="U164" s="334" t="s">
        <v>730</v>
      </c>
      <c r="V164" s="325" t="s">
        <v>4113</v>
      </c>
      <c r="W164" s="339" t="s">
        <v>730</v>
      </c>
      <c r="X164" s="330" t="s">
        <v>850</v>
      </c>
      <c r="Y164" s="331" t="s">
        <v>730</v>
      </c>
      <c r="Z164" s="325" t="s">
        <v>719</v>
      </c>
      <c r="AA164" s="334" t="s">
        <v>730</v>
      </c>
      <c r="AB164" s="325" t="s">
        <v>723</v>
      </c>
      <c r="AC164" s="331" t="s">
        <v>730</v>
      </c>
      <c r="AD164" s="325" t="s">
        <v>4114</v>
      </c>
      <c r="AE164" s="331" t="s">
        <v>730</v>
      </c>
      <c r="AF164" s="325" t="s">
        <v>724</v>
      </c>
      <c r="AG164" s="338" t="s">
        <v>730</v>
      </c>
      <c r="AH164" s="325" t="s">
        <v>735</v>
      </c>
      <c r="AI164" s="335" t="s">
        <v>730</v>
      </c>
      <c r="AJ164" s="325" t="s">
        <v>736</v>
      </c>
      <c r="AK164" s="331" t="s">
        <v>730</v>
      </c>
      <c r="AL164" s="325" t="s">
        <v>3973</v>
      </c>
      <c r="AM164" s="331" t="s">
        <v>730</v>
      </c>
      <c r="AN164" s="330" t="s">
        <v>3949</v>
      </c>
      <c r="AO164" s="337" t="s">
        <v>730</v>
      </c>
      <c r="AP164" s="326"/>
      <c r="AQ164" s="326"/>
      <c r="AR164" s="326"/>
      <c r="AS164" s="325" t="s">
        <v>3968</v>
      </c>
      <c r="AT164" s="334" t="s">
        <v>730</v>
      </c>
      <c r="AU164" s="325" t="s">
        <v>1625</v>
      </c>
      <c r="AV164" s="334" t="s">
        <v>730</v>
      </c>
      <c r="AW164" s="334" t="s">
        <v>730</v>
      </c>
    </row>
    <row r="165" spans="1:49" x14ac:dyDescent="0.25">
      <c r="A165" s="267" t="b">
        <f t="shared" si="8"/>
        <v>0</v>
      </c>
      <c r="B165" s="268" t="b">
        <f t="shared" si="9"/>
        <v>0</v>
      </c>
      <c r="C165" s="269" t="b">
        <f t="shared" si="10"/>
        <v>0</v>
      </c>
      <c r="D165" s="270" t="b">
        <f t="shared" si="11"/>
        <v>0</v>
      </c>
      <c r="F165" s="325" t="s">
        <v>838</v>
      </c>
      <c r="G165" t="s">
        <v>3695</v>
      </c>
      <c r="H165" s="312" t="s">
        <v>3258</v>
      </c>
      <c r="I165" s="325" t="s">
        <v>1403</v>
      </c>
      <c r="J165" t="s">
        <v>3696</v>
      </c>
      <c r="K165" s="312" t="s">
        <v>3259</v>
      </c>
      <c r="L165" s="325" t="s">
        <v>713</v>
      </c>
      <c r="M165" s="335" t="s">
        <v>730</v>
      </c>
      <c r="N165" s="325" t="s">
        <v>714</v>
      </c>
      <c r="O165" s="335" t="s">
        <v>730</v>
      </c>
      <c r="P165" s="325" t="s">
        <v>715</v>
      </c>
      <c r="Q165" t="s">
        <v>4635</v>
      </c>
      <c r="R165" s="325" t="s">
        <v>716</v>
      </c>
      <c r="S165" s="335" t="s">
        <v>730</v>
      </c>
      <c r="T165" s="325" t="s">
        <v>841</v>
      </c>
      <c r="U165" s="334" t="s">
        <v>730</v>
      </c>
      <c r="V165" s="325" t="s">
        <v>4113</v>
      </c>
      <c r="W165" s="339" t="s">
        <v>730</v>
      </c>
      <c r="X165" s="330" t="s">
        <v>850</v>
      </c>
      <c r="Y165" s="331" t="s">
        <v>730</v>
      </c>
      <c r="Z165" s="325" t="s">
        <v>719</v>
      </c>
      <c r="AA165" s="334" t="s">
        <v>730</v>
      </c>
      <c r="AB165" s="325" t="s">
        <v>723</v>
      </c>
      <c r="AC165" s="331" t="s">
        <v>730</v>
      </c>
      <c r="AD165" s="325" t="s">
        <v>4114</v>
      </c>
      <c r="AE165" s="331" t="s">
        <v>730</v>
      </c>
      <c r="AF165" s="325" t="s">
        <v>724</v>
      </c>
      <c r="AG165" s="338" t="s">
        <v>730</v>
      </c>
      <c r="AH165" s="325" t="s">
        <v>735</v>
      </c>
      <c r="AI165" s="335" t="s">
        <v>730</v>
      </c>
      <c r="AJ165" s="325" t="s">
        <v>736</v>
      </c>
      <c r="AK165" s="331" t="s">
        <v>730</v>
      </c>
      <c r="AL165" s="325" t="s">
        <v>3973</v>
      </c>
      <c r="AM165" s="331" t="s">
        <v>730</v>
      </c>
      <c r="AN165" s="330" t="s">
        <v>3949</v>
      </c>
      <c r="AO165" s="337" t="s">
        <v>730</v>
      </c>
      <c r="AP165" s="326"/>
      <c r="AQ165" s="326"/>
      <c r="AR165" s="326"/>
      <c r="AS165" s="325" t="s">
        <v>3968</v>
      </c>
      <c r="AT165" s="334" t="s">
        <v>730</v>
      </c>
      <c r="AU165" s="325" t="s">
        <v>1625</v>
      </c>
      <c r="AV165" s="334" t="s">
        <v>730</v>
      </c>
      <c r="AW165" s="334" t="s">
        <v>730</v>
      </c>
    </row>
    <row r="166" spans="1:49" x14ac:dyDescent="0.25">
      <c r="A166" s="267" t="b">
        <f t="shared" si="8"/>
        <v>0</v>
      </c>
      <c r="B166" s="268" t="b">
        <f t="shared" si="9"/>
        <v>0</v>
      </c>
      <c r="C166" s="269" t="b">
        <f t="shared" si="10"/>
        <v>0</v>
      </c>
      <c r="D166" s="270" t="b">
        <f t="shared" si="11"/>
        <v>0</v>
      </c>
      <c r="F166" s="325" t="s">
        <v>838</v>
      </c>
      <c r="G166" t="s">
        <v>3698</v>
      </c>
      <c r="H166" s="312" t="s">
        <v>3258</v>
      </c>
      <c r="I166" s="325" t="s">
        <v>1403</v>
      </c>
      <c r="J166" t="s">
        <v>3699</v>
      </c>
      <c r="K166" s="312" t="s">
        <v>3259</v>
      </c>
      <c r="L166" s="325" t="s">
        <v>713</v>
      </c>
      <c r="M166" s="335" t="s">
        <v>730</v>
      </c>
      <c r="N166" s="325" t="s">
        <v>714</v>
      </c>
      <c r="O166" s="335" t="s">
        <v>730</v>
      </c>
      <c r="P166" s="325" t="s">
        <v>715</v>
      </c>
      <c r="Q166" t="s">
        <v>4526</v>
      </c>
      <c r="R166" s="325" t="s">
        <v>716</v>
      </c>
      <c r="S166" s="335" t="s">
        <v>730</v>
      </c>
      <c r="T166" s="325" t="s">
        <v>841</v>
      </c>
      <c r="U166" s="334" t="s">
        <v>730</v>
      </c>
      <c r="V166" s="325" t="s">
        <v>4113</v>
      </c>
      <c r="W166" s="339" t="s">
        <v>730</v>
      </c>
      <c r="X166" s="330" t="s">
        <v>850</v>
      </c>
      <c r="Y166" s="331" t="s">
        <v>730</v>
      </c>
      <c r="Z166" s="325" t="s">
        <v>719</v>
      </c>
      <c r="AA166" s="334" t="s">
        <v>730</v>
      </c>
      <c r="AB166" s="325" t="s">
        <v>723</v>
      </c>
      <c r="AC166" s="331" t="s">
        <v>730</v>
      </c>
      <c r="AD166" s="325" t="s">
        <v>4114</v>
      </c>
      <c r="AE166" s="331" t="s">
        <v>730</v>
      </c>
      <c r="AF166" s="325" t="s">
        <v>724</v>
      </c>
      <c r="AG166" s="338" t="s">
        <v>730</v>
      </c>
      <c r="AH166" s="325" t="s">
        <v>735</v>
      </c>
      <c r="AI166" s="335" t="s">
        <v>730</v>
      </c>
      <c r="AJ166" s="325" t="s">
        <v>736</v>
      </c>
      <c r="AK166" s="331" t="s">
        <v>730</v>
      </c>
      <c r="AL166" s="325" t="s">
        <v>3973</v>
      </c>
      <c r="AM166" s="331" t="s">
        <v>730</v>
      </c>
      <c r="AN166" s="330" t="s">
        <v>3949</v>
      </c>
      <c r="AO166" s="337" t="s">
        <v>730</v>
      </c>
      <c r="AP166" s="326"/>
      <c r="AQ166" s="326"/>
      <c r="AR166" s="326"/>
      <c r="AS166" s="325" t="s">
        <v>3968</v>
      </c>
      <c r="AT166" s="334" t="s">
        <v>730</v>
      </c>
      <c r="AU166" s="325" t="s">
        <v>1625</v>
      </c>
      <c r="AV166" s="334" t="s">
        <v>730</v>
      </c>
      <c r="AW166" s="334" t="s">
        <v>730</v>
      </c>
    </row>
    <row r="167" spans="1:49" x14ac:dyDescent="0.25">
      <c r="A167" s="267" t="b">
        <f t="shared" si="8"/>
        <v>0</v>
      </c>
      <c r="B167" s="268" t="b">
        <f t="shared" si="9"/>
        <v>0</v>
      </c>
      <c r="C167" s="269" t="b">
        <f t="shared" si="10"/>
        <v>0</v>
      </c>
      <c r="D167" s="270" t="b">
        <f t="shared" si="11"/>
        <v>0</v>
      </c>
      <c r="F167" s="325" t="s">
        <v>838</v>
      </c>
      <c r="G167" t="s">
        <v>3701</v>
      </c>
      <c r="H167" s="312" t="s">
        <v>3258</v>
      </c>
      <c r="I167" s="325" t="s">
        <v>1403</v>
      </c>
      <c r="J167" t="s">
        <v>3957</v>
      </c>
      <c r="K167" s="312" t="s">
        <v>3259</v>
      </c>
      <c r="L167" s="325" t="s">
        <v>713</v>
      </c>
      <c r="M167" s="335" t="s">
        <v>730</v>
      </c>
      <c r="N167" s="325" t="s">
        <v>714</v>
      </c>
      <c r="O167" s="335" t="s">
        <v>730</v>
      </c>
      <c r="P167" s="325" t="s">
        <v>715</v>
      </c>
      <c r="Q167" t="s">
        <v>4528</v>
      </c>
      <c r="R167" s="325" t="s">
        <v>716</v>
      </c>
      <c r="S167" s="335" t="s">
        <v>730</v>
      </c>
      <c r="T167" s="325" t="s">
        <v>841</v>
      </c>
      <c r="U167" s="334" t="s">
        <v>730</v>
      </c>
      <c r="V167" s="325" t="s">
        <v>4113</v>
      </c>
      <c r="W167" s="339" t="s">
        <v>730</v>
      </c>
      <c r="X167" s="330" t="s">
        <v>850</v>
      </c>
      <c r="Y167" s="331" t="s">
        <v>730</v>
      </c>
      <c r="Z167" s="325" t="s">
        <v>719</v>
      </c>
      <c r="AA167" s="334" t="s">
        <v>730</v>
      </c>
      <c r="AB167" s="325" t="s">
        <v>723</v>
      </c>
      <c r="AC167" s="331" t="s">
        <v>730</v>
      </c>
      <c r="AD167" s="325" t="s">
        <v>4114</v>
      </c>
      <c r="AE167" s="331" t="s">
        <v>730</v>
      </c>
      <c r="AF167" s="325" t="s">
        <v>724</v>
      </c>
      <c r="AG167" s="338" t="s">
        <v>730</v>
      </c>
      <c r="AH167" s="325" t="s">
        <v>735</v>
      </c>
      <c r="AI167" s="335" t="s">
        <v>730</v>
      </c>
      <c r="AJ167" s="325" t="s">
        <v>736</v>
      </c>
      <c r="AK167" s="331" t="s">
        <v>730</v>
      </c>
      <c r="AL167" s="325" t="s">
        <v>3973</v>
      </c>
      <c r="AM167" s="331" t="s">
        <v>730</v>
      </c>
      <c r="AN167" s="330" t="s">
        <v>3949</v>
      </c>
      <c r="AO167" s="337" t="s">
        <v>730</v>
      </c>
      <c r="AP167" s="326"/>
      <c r="AQ167" s="326"/>
      <c r="AR167" s="326"/>
      <c r="AS167" s="325" t="s">
        <v>3968</v>
      </c>
      <c r="AT167" s="334" t="s">
        <v>730</v>
      </c>
      <c r="AU167" s="325" t="s">
        <v>1625</v>
      </c>
      <c r="AV167" s="334" t="s">
        <v>730</v>
      </c>
      <c r="AW167" s="334" t="s">
        <v>730</v>
      </c>
    </row>
    <row r="168" spans="1:49" x14ac:dyDescent="0.25">
      <c r="A168" s="267" t="b">
        <f t="shared" si="8"/>
        <v>0</v>
      </c>
      <c r="B168" s="268" t="b">
        <f t="shared" si="9"/>
        <v>0</v>
      </c>
      <c r="C168" s="269" t="b">
        <f t="shared" si="10"/>
        <v>0</v>
      </c>
      <c r="D168" s="270" t="b">
        <f t="shared" si="11"/>
        <v>0</v>
      </c>
      <c r="F168" s="325" t="s">
        <v>838</v>
      </c>
      <c r="G168" t="s">
        <v>3704</v>
      </c>
      <c r="H168" s="312" t="s">
        <v>3258</v>
      </c>
      <c r="I168" s="325" t="s">
        <v>1403</v>
      </c>
      <c r="J168" t="s">
        <v>4539</v>
      </c>
      <c r="K168" s="312" t="s">
        <v>3259</v>
      </c>
      <c r="L168" s="325" t="s">
        <v>713</v>
      </c>
      <c r="M168" s="335" t="s">
        <v>730</v>
      </c>
      <c r="N168" s="325" t="s">
        <v>714</v>
      </c>
      <c r="O168" s="335" t="s">
        <v>730</v>
      </c>
      <c r="P168" s="325" t="s">
        <v>715</v>
      </c>
      <c r="Q168" t="s">
        <v>4529</v>
      </c>
      <c r="R168" s="325" t="s">
        <v>716</v>
      </c>
      <c r="S168" s="335" t="s">
        <v>730</v>
      </c>
      <c r="T168" s="325" t="s">
        <v>841</v>
      </c>
      <c r="U168" s="334" t="s">
        <v>730</v>
      </c>
      <c r="V168" s="325" t="s">
        <v>4113</v>
      </c>
      <c r="W168" s="339" t="s">
        <v>730</v>
      </c>
      <c r="X168" s="330" t="s">
        <v>850</v>
      </c>
      <c r="Y168" s="331" t="s">
        <v>730</v>
      </c>
      <c r="Z168" s="325" t="s">
        <v>719</v>
      </c>
      <c r="AA168" s="334" t="s">
        <v>730</v>
      </c>
      <c r="AB168" s="325" t="s">
        <v>723</v>
      </c>
      <c r="AC168" s="331" t="s">
        <v>730</v>
      </c>
      <c r="AD168" s="325" t="s">
        <v>4114</v>
      </c>
      <c r="AE168" s="331" t="s">
        <v>730</v>
      </c>
      <c r="AF168" s="325" t="s">
        <v>724</v>
      </c>
      <c r="AG168" s="338" t="s">
        <v>730</v>
      </c>
      <c r="AH168" s="325" t="s">
        <v>735</v>
      </c>
      <c r="AI168" s="335" t="s">
        <v>730</v>
      </c>
      <c r="AJ168" s="325" t="s">
        <v>736</v>
      </c>
      <c r="AK168" s="331" t="s">
        <v>730</v>
      </c>
      <c r="AL168" s="325" t="s">
        <v>3973</v>
      </c>
      <c r="AM168" s="331" t="s">
        <v>730</v>
      </c>
      <c r="AN168" s="330" t="s">
        <v>3949</v>
      </c>
      <c r="AO168" s="337" t="s">
        <v>730</v>
      </c>
      <c r="AP168" s="326"/>
      <c r="AQ168" s="326"/>
      <c r="AR168" s="326"/>
      <c r="AS168" s="325" t="s">
        <v>3968</v>
      </c>
      <c r="AT168" s="334" t="s">
        <v>730</v>
      </c>
      <c r="AU168" s="325" t="s">
        <v>1625</v>
      </c>
      <c r="AV168" s="334" t="s">
        <v>730</v>
      </c>
      <c r="AW168" s="334" t="s">
        <v>730</v>
      </c>
    </row>
    <row r="169" spans="1:49" x14ac:dyDescent="0.25">
      <c r="A169" s="267" t="b">
        <f t="shared" si="8"/>
        <v>0</v>
      </c>
      <c r="B169" s="268" t="b">
        <f t="shared" si="9"/>
        <v>0</v>
      </c>
      <c r="C169" s="269" t="b">
        <f t="shared" si="10"/>
        <v>0</v>
      </c>
      <c r="D169" s="270" t="b">
        <f t="shared" si="11"/>
        <v>0</v>
      </c>
      <c r="F169" s="325" t="s">
        <v>838</v>
      </c>
      <c r="G169" t="s">
        <v>3707</v>
      </c>
      <c r="H169" s="312" t="s">
        <v>3258</v>
      </c>
      <c r="I169" s="325" t="s">
        <v>1403</v>
      </c>
      <c r="J169" t="s">
        <v>3702</v>
      </c>
      <c r="K169" s="312" t="s">
        <v>3259</v>
      </c>
      <c r="L169" s="325" t="s">
        <v>713</v>
      </c>
      <c r="M169" s="335" t="s">
        <v>730</v>
      </c>
      <c r="N169" s="325" t="s">
        <v>714</v>
      </c>
      <c r="O169" s="335" t="s">
        <v>730</v>
      </c>
      <c r="P169" s="325" t="s">
        <v>715</v>
      </c>
      <c r="Q169" t="s">
        <v>4530</v>
      </c>
      <c r="R169" s="325" t="s">
        <v>716</v>
      </c>
      <c r="S169" s="335" t="s">
        <v>730</v>
      </c>
      <c r="T169" s="325" t="s">
        <v>841</v>
      </c>
      <c r="U169" s="334" t="s">
        <v>730</v>
      </c>
      <c r="V169" s="325" t="s">
        <v>4113</v>
      </c>
      <c r="W169" s="339" t="s">
        <v>730</v>
      </c>
      <c r="X169" s="330" t="s">
        <v>850</v>
      </c>
      <c r="Y169" s="331" t="s">
        <v>730</v>
      </c>
      <c r="Z169" s="325" t="s">
        <v>719</v>
      </c>
      <c r="AA169" s="334" t="s">
        <v>730</v>
      </c>
      <c r="AB169" s="325" t="s">
        <v>723</v>
      </c>
      <c r="AC169" s="331" t="s">
        <v>730</v>
      </c>
      <c r="AD169" s="325" t="s">
        <v>4114</v>
      </c>
      <c r="AE169" s="331" t="s">
        <v>730</v>
      </c>
      <c r="AF169" s="325" t="s">
        <v>724</v>
      </c>
      <c r="AG169" s="338" t="s">
        <v>730</v>
      </c>
      <c r="AH169" s="325" t="s">
        <v>735</v>
      </c>
      <c r="AI169" s="335" t="s">
        <v>730</v>
      </c>
      <c r="AJ169" s="325" t="s">
        <v>736</v>
      </c>
      <c r="AK169" s="331" t="s">
        <v>730</v>
      </c>
      <c r="AL169" s="325" t="s">
        <v>3973</v>
      </c>
      <c r="AM169" s="331" t="s">
        <v>730</v>
      </c>
      <c r="AN169" s="330" t="s">
        <v>3949</v>
      </c>
      <c r="AO169" s="337" t="s">
        <v>730</v>
      </c>
      <c r="AP169" s="326"/>
      <c r="AQ169" s="326"/>
      <c r="AR169" s="326"/>
      <c r="AS169" s="325" t="s">
        <v>3968</v>
      </c>
      <c r="AT169" s="334" t="s">
        <v>730</v>
      </c>
      <c r="AU169" s="325" t="s">
        <v>1625</v>
      </c>
      <c r="AV169" s="334" t="s">
        <v>730</v>
      </c>
      <c r="AW169" s="334" t="s">
        <v>730</v>
      </c>
    </row>
    <row r="170" spans="1:49" x14ac:dyDescent="0.25">
      <c r="A170" s="267" t="b">
        <f t="shared" si="8"/>
        <v>0</v>
      </c>
      <c r="B170" s="268" t="b">
        <f t="shared" si="9"/>
        <v>0</v>
      </c>
      <c r="C170" s="269" t="b">
        <f t="shared" si="10"/>
        <v>0</v>
      </c>
      <c r="D170" s="270" t="b">
        <f t="shared" si="11"/>
        <v>0</v>
      </c>
      <c r="F170" s="325" t="s">
        <v>838</v>
      </c>
      <c r="G170" t="s">
        <v>3710</v>
      </c>
      <c r="H170" s="312" t="s">
        <v>3258</v>
      </c>
      <c r="I170" s="325" t="s">
        <v>1403</v>
      </c>
      <c r="J170" t="s">
        <v>3705</v>
      </c>
      <c r="K170" s="312" t="s">
        <v>3259</v>
      </c>
      <c r="L170" s="325" t="s">
        <v>713</v>
      </c>
      <c r="M170" s="335" t="s">
        <v>730</v>
      </c>
      <c r="N170" s="325" t="s">
        <v>714</v>
      </c>
      <c r="O170" s="335" t="s">
        <v>730</v>
      </c>
      <c r="P170" s="325" t="s">
        <v>715</v>
      </c>
      <c r="Q170" t="s">
        <v>4531</v>
      </c>
      <c r="R170" s="325" t="s">
        <v>716</v>
      </c>
      <c r="S170" s="335" t="s">
        <v>730</v>
      </c>
      <c r="T170" s="325" t="s">
        <v>841</v>
      </c>
      <c r="U170" s="334" t="s">
        <v>730</v>
      </c>
      <c r="V170" s="325" t="s">
        <v>4113</v>
      </c>
      <c r="W170" s="339" t="s">
        <v>730</v>
      </c>
      <c r="X170" s="330" t="s">
        <v>850</v>
      </c>
      <c r="Y170" s="331" t="s">
        <v>730</v>
      </c>
      <c r="Z170" s="325" t="s">
        <v>719</v>
      </c>
      <c r="AA170" s="334" t="s">
        <v>730</v>
      </c>
      <c r="AB170" s="325" t="s">
        <v>723</v>
      </c>
      <c r="AC170" s="331" t="s">
        <v>730</v>
      </c>
      <c r="AD170" s="325" t="s">
        <v>4114</v>
      </c>
      <c r="AE170" s="331" t="s">
        <v>730</v>
      </c>
      <c r="AF170" s="325" t="s">
        <v>724</v>
      </c>
      <c r="AG170" s="338" t="s">
        <v>730</v>
      </c>
      <c r="AH170" s="325" t="s">
        <v>735</v>
      </c>
      <c r="AI170" s="335" t="s">
        <v>730</v>
      </c>
      <c r="AJ170" s="325" t="s">
        <v>736</v>
      </c>
      <c r="AK170" s="331" t="s">
        <v>730</v>
      </c>
      <c r="AL170" s="325" t="s">
        <v>3973</v>
      </c>
      <c r="AM170" s="331" t="s">
        <v>730</v>
      </c>
      <c r="AN170" s="330" t="s">
        <v>3949</v>
      </c>
      <c r="AO170" s="337" t="s">
        <v>730</v>
      </c>
      <c r="AP170" s="326"/>
      <c r="AQ170" s="326"/>
      <c r="AR170" s="326"/>
      <c r="AS170" s="325" t="s">
        <v>3968</v>
      </c>
      <c r="AT170" s="334" t="s">
        <v>730</v>
      </c>
      <c r="AU170" s="325" t="s">
        <v>1625</v>
      </c>
      <c r="AV170" s="334" t="s">
        <v>730</v>
      </c>
      <c r="AW170" s="334" t="s">
        <v>730</v>
      </c>
    </row>
    <row r="171" spans="1:49" x14ac:dyDescent="0.25">
      <c r="A171" s="267" t="b">
        <f t="shared" si="8"/>
        <v>0</v>
      </c>
      <c r="B171" s="268" t="b">
        <f t="shared" si="9"/>
        <v>0</v>
      </c>
      <c r="C171" s="269" t="b">
        <f t="shared" si="10"/>
        <v>0</v>
      </c>
      <c r="D171" s="270" t="b">
        <f t="shared" si="11"/>
        <v>0</v>
      </c>
      <c r="F171" s="325" t="s">
        <v>838</v>
      </c>
      <c r="G171" t="s">
        <v>3958</v>
      </c>
      <c r="H171" s="312" t="s">
        <v>3258</v>
      </c>
      <c r="I171" s="325" t="s">
        <v>1403</v>
      </c>
      <c r="J171" t="s">
        <v>3708</v>
      </c>
      <c r="K171" s="312" t="s">
        <v>3259</v>
      </c>
      <c r="L171" s="325" t="s">
        <v>713</v>
      </c>
      <c r="M171" s="335" t="s">
        <v>730</v>
      </c>
      <c r="N171" s="325" t="s">
        <v>714</v>
      </c>
      <c r="O171" s="335" t="s">
        <v>730</v>
      </c>
      <c r="P171" s="325" t="s">
        <v>715</v>
      </c>
      <c r="Q171" t="s">
        <v>4532</v>
      </c>
      <c r="R171" s="325" t="s">
        <v>716</v>
      </c>
      <c r="S171" s="335" t="s">
        <v>730</v>
      </c>
      <c r="T171" s="325" t="s">
        <v>841</v>
      </c>
      <c r="U171" s="334" t="s">
        <v>730</v>
      </c>
      <c r="V171" s="325" t="s">
        <v>4113</v>
      </c>
      <c r="W171" s="339" t="s">
        <v>730</v>
      </c>
      <c r="X171" s="330" t="s">
        <v>850</v>
      </c>
      <c r="Y171" s="331" t="s">
        <v>730</v>
      </c>
      <c r="Z171" s="325" t="s">
        <v>719</v>
      </c>
      <c r="AA171" s="334" t="s">
        <v>730</v>
      </c>
      <c r="AB171" s="325" t="s">
        <v>723</v>
      </c>
      <c r="AC171" s="331" t="s">
        <v>730</v>
      </c>
      <c r="AD171" s="325" t="s">
        <v>4114</v>
      </c>
      <c r="AE171" s="331" t="s">
        <v>730</v>
      </c>
      <c r="AF171" s="325" t="s">
        <v>724</v>
      </c>
      <c r="AG171" s="338" t="s">
        <v>730</v>
      </c>
      <c r="AH171" s="325" t="s">
        <v>735</v>
      </c>
      <c r="AI171" s="335" t="s">
        <v>730</v>
      </c>
      <c r="AJ171" s="325" t="s">
        <v>736</v>
      </c>
      <c r="AK171" s="331" t="s">
        <v>730</v>
      </c>
      <c r="AL171" s="325" t="s">
        <v>3973</v>
      </c>
      <c r="AM171" s="331" t="s">
        <v>730</v>
      </c>
      <c r="AN171" s="330" t="s">
        <v>3949</v>
      </c>
      <c r="AO171" s="337" t="s">
        <v>730</v>
      </c>
      <c r="AP171" s="326"/>
      <c r="AQ171" s="326"/>
      <c r="AR171" s="326"/>
      <c r="AS171" s="325" t="s">
        <v>3968</v>
      </c>
      <c r="AT171" s="334" t="s">
        <v>730</v>
      </c>
      <c r="AU171" s="325" t="s">
        <v>1625</v>
      </c>
      <c r="AV171" s="334" t="s">
        <v>730</v>
      </c>
      <c r="AW171" s="334" t="s">
        <v>730</v>
      </c>
    </row>
    <row r="172" spans="1:49" x14ac:dyDescent="0.25">
      <c r="A172" s="267" t="b">
        <f t="shared" si="8"/>
        <v>0</v>
      </c>
      <c r="B172" s="268" t="b">
        <f t="shared" si="9"/>
        <v>0</v>
      </c>
      <c r="C172" s="269" t="b">
        <f t="shared" si="10"/>
        <v>0</v>
      </c>
      <c r="D172" s="270" t="b">
        <f t="shared" si="11"/>
        <v>0</v>
      </c>
      <c r="F172" s="325" t="s">
        <v>838</v>
      </c>
      <c r="G172" t="s">
        <v>3713</v>
      </c>
      <c r="H172" s="312" t="s">
        <v>3258</v>
      </c>
      <c r="I172" s="325" t="s">
        <v>1403</v>
      </c>
      <c r="J172" t="s">
        <v>3711</v>
      </c>
      <c r="K172" s="312" t="s">
        <v>3259</v>
      </c>
      <c r="L172" s="325" t="s">
        <v>713</v>
      </c>
      <c r="M172" s="335" t="s">
        <v>730</v>
      </c>
      <c r="N172" s="325" t="s">
        <v>714</v>
      </c>
      <c r="O172" s="335" t="s">
        <v>730</v>
      </c>
      <c r="P172" s="325" t="s">
        <v>715</v>
      </c>
      <c r="Q172" t="s">
        <v>4533</v>
      </c>
      <c r="R172" s="325" t="s">
        <v>716</v>
      </c>
      <c r="S172" s="335" t="s">
        <v>730</v>
      </c>
      <c r="T172" s="325" t="s">
        <v>841</v>
      </c>
      <c r="U172" s="334" t="s">
        <v>730</v>
      </c>
      <c r="V172" s="325" t="s">
        <v>4113</v>
      </c>
      <c r="W172" s="339" t="s">
        <v>730</v>
      </c>
      <c r="X172" s="330" t="s">
        <v>850</v>
      </c>
      <c r="Y172" s="331" t="s">
        <v>730</v>
      </c>
      <c r="Z172" s="325" t="s">
        <v>719</v>
      </c>
      <c r="AA172" s="334" t="s">
        <v>730</v>
      </c>
      <c r="AB172" s="325" t="s">
        <v>723</v>
      </c>
      <c r="AC172" s="331" t="s">
        <v>730</v>
      </c>
      <c r="AD172" s="325" t="s">
        <v>4114</v>
      </c>
      <c r="AE172" s="331" t="s">
        <v>730</v>
      </c>
      <c r="AF172" s="325" t="s">
        <v>724</v>
      </c>
      <c r="AG172" s="338" t="s">
        <v>730</v>
      </c>
      <c r="AH172" s="325" t="s">
        <v>735</v>
      </c>
      <c r="AI172" s="335" t="s">
        <v>730</v>
      </c>
      <c r="AJ172" s="325" t="s">
        <v>736</v>
      </c>
      <c r="AK172" s="331" t="s">
        <v>730</v>
      </c>
      <c r="AL172" s="325" t="s">
        <v>3973</v>
      </c>
      <c r="AM172" s="331" t="s">
        <v>730</v>
      </c>
      <c r="AN172" s="330" t="s">
        <v>3949</v>
      </c>
      <c r="AO172" s="337" t="s">
        <v>730</v>
      </c>
      <c r="AP172" s="326"/>
      <c r="AQ172" s="326"/>
      <c r="AR172" s="326"/>
      <c r="AS172" s="325" t="s">
        <v>3968</v>
      </c>
      <c r="AT172" s="334" t="s">
        <v>730</v>
      </c>
      <c r="AU172" s="325" t="s">
        <v>1625</v>
      </c>
      <c r="AV172" s="334" t="s">
        <v>730</v>
      </c>
      <c r="AW172" s="334" t="s">
        <v>730</v>
      </c>
    </row>
    <row r="173" spans="1:49" x14ac:dyDescent="0.25">
      <c r="A173" s="267" t="b">
        <f t="shared" si="8"/>
        <v>0</v>
      </c>
      <c r="B173" s="268" t="b">
        <f t="shared" si="9"/>
        <v>0</v>
      </c>
      <c r="C173" s="269" t="b">
        <f t="shared" si="10"/>
        <v>0</v>
      </c>
      <c r="D173" s="270" t="b">
        <f t="shared" si="11"/>
        <v>0</v>
      </c>
      <c r="F173" s="325" t="s">
        <v>838</v>
      </c>
      <c r="G173" t="s">
        <v>4549</v>
      </c>
      <c r="H173" s="312" t="s">
        <v>3258</v>
      </c>
      <c r="I173" s="325" t="s">
        <v>1403</v>
      </c>
      <c r="J173" t="s">
        <v>3714</v>
      </c>
      <c r="K173" s="312" t="s">
        <v>3259</v>
      </c>
      <c r="L173" s="325" t="s">
        <v>713</v>
      </c>
      <c r="M173" s="335" t="s">
        <v>730</v>
      </c>
      <c r="N173" s="325" t="s">
        <v>714</v>
      </c>
      <c r="O173" s="335" t="s">
        <v>730</v>
      </c>
      <c r="P173" s="325" t="s">
        <v>715</v>
      </c>
      <c r="Q173" t="s">
        <v>4636</v>
      </c>
      <c r="R173" s="325" t="s">
        <v>716</v>
      </c>
      <c r="S173" s="335" t="s">
        <v>730</v>
      </c>
      <c r="T173" s="325" t="s">
        <v>841</v>
      </c>
      <c r="U173" s="334" t="s">
        <v>730</v>
      </c>
      <c r="V173" s="325" t="s">
        <v>4113</v>
      </c>
      <c r="W173" s="339" t="s">
        <v>730</v>
      </c>
      <c r="X173" s="330" t="s">
        <v>850</v>
      </c>
      <c r="Y173" s="331" t="s">
        <v>730</v>
      </c>
      <c r="Z173" s="325" t="s">
        <v>719</v>
      </c>
      <c r="AA173" s="334" t="s">
        <v>730</v>
      </c>
      <c r="AB173" s="325" t="s">
        <v>723</v>
      </c>
      <c r="AC173" s="331" t="s">
        <v>730</v>
      </c>
      <c r="AD173" s="325" t="s">
        <v>4114</v>
      </c>
      <c r="AE173" s="331" t="s">
        <v>730</v>
      </c>
      <c r="AF173" s="325" t="s">
        <v>724</v>
      </c>
      <c r="AG173" s="338" t="s">
        <v>730</v>
      </c>
      <c r="AH173" s="325" t="s">
        <v>735</v>
      </c>
      <c r="AI173" s="335" t="s">
        <v>730</v>
      </c>
      <c r="AJ173" s="325" t="s">
        <v>736</v>
      </c>
      <c r="AK173" s="331" t="s">
        <v>730</v>
      </c>
      <c r="AL173" s="325" t="s">
        <v>3973</v>
      </c>
      <c r="AM173" s="331" t="s">
        <v>730</v>
      </c>
      <c r="AN173" s="330" t="s">
        <v>3949</v>
      </c>
      <c r="AO173" s="337" t="s">
        <v>730</v>
      </c>
      <c r="AP173" s="326"/>
      <c r="AQ173" s="326"/>
      <c r="AR173" s="326"/>
      <c r="AS173" s="325" t="s">
        <v>3968</v>
      </c>
      <c r="AT173" s="334" t="s">
        <v>730</v>
      </c>
      <c r="AU173" s="325" t="s">
        <v>1625</v>
      </c>
      <c r="AV173" s="334" t="s">
        <v>730</v>
      </c>
      <c r="AW173" s="334" t="s">
        <v>730</v>
      </c>
    </row>
    <row r="174" spans="1:49" x14ac:dyDescent="0.25">
      <c r="A174" s="267" t="b">
        <f t="shared" si="8"/>
        <v>0</v>
      </c>
      <c r="B174" s="268" t="b">
        <f t="shared" si="9"/>
        <v>0</v>
      </c>
      <c r="C174" s="269" t="b">
        <f t="shared" si="10"/>
        <v>0</v>
      </c>
      <c r="D174" s="270" t="b">
        <f t="shared" si="11"/>
        <v>0</v>
      </c>
      <c r="F174" s="325" t="s">
        <v>838</v>
      </c>
      <c r="G174" t="s">
        <v>3716</v>
      </c>
      <c r="H174" s="312" t="s">
        <v>3258</v>
      </c>
      <c r="I174" s="325" t="s">
        <v>1403</v>
      </c>
      <c r="J174" t="s">
        <v>3717</v>
      </c>
      <c r="K174" s="312" t="s">
        <v>3259</v>
      </c>
      <c r="L174" s="325" t="s">
        <v>713</v>
      </c>
      <c r="M174" s="335" t="s">
        <v>730</v>
      </c>
      <c r="N174" s="325" t="s">
        <v>714</v>
      </c>
      <c r="O174" s="335" t="s">
        <v>730</v>
      </c>
      <c r="P174" s="325" t="s">
        <v>715</v>
      </c>
      <c r="Q174" t="s">
        <v>4637</v>
      </c>
      <c r="R174" s="325" t="s">
        <v>716</v>
      </c>
      <c r="S174" s="335" t="s">
        <v>730</v>
      </c>
      <c r="T174" s="325" t="s">
        <v>841</v>
      </c>
      <c r="U174" s="334" t="s">
        <v>730</v>
      </c>
      <c r="V174" s="325" t="s">
        <v>4113</v>
      </c>
      <c r="W174" s="339" t="s">
        <v>730</v>
      </c>
      <c r="X174" s="330" t="s">
        <v>850</v>
      </c>
      <c r="Y174" s="331" t="s">
        <v>730</v>
      </c>
      <c r="Z174" s="325" t="s">
        <v>719</v>
      </c>
      <c r="AA174" s="334" t="s">
        <v>730</v>
      </c>
      <c r="AB174" s="325" t="s">
        <v>723</v>
      </c>
      <c r="AC174" s="331" t="s">
        <v>730</v>
      </c>
      <c r="AD174" s="325" t="s">
        <v>4114</v>
      </c>
      <c r="AE174" s="331" t="s">
        <v>730</v>
      </c>
      <c r="AF174" s="325" t="s">
        <v>724</v>
      </c>
      <c r="AG174" s="338" t="s">
        <v>730</v>
      </c>
      <c r="AH174" s="325" t="s">
        <v>735</v>
      </c>
      <c r="AI174" s="335" t="s">
        <v>730</v>
      </c>
      <c r="AJ174" s="325" t="s">
        <v>736</v>
      </c>
      <c r="AK174" s="331" t="s">
        <v>730</v>
      </c>
      <c r="AL174" s="325" t="s">
        <v>3973</v>
      </c>
      <c r="AM174" s="331" t="s">
        <v>730</v>
      </c>
      <c r="AN174" s="330" t="s">
        <v>3949</v>
      </c>
      <c r="AO174" s="337" t="s">
        <v>730</v>
      </c>
      <c r="AP174" s="326"/>
      <c r="AQ174" s="326"/>
      <c r="AR174" s="326"/>
      <c r="AS174" s="325" t="s">
        <v>3968</v>
      </c>
      <c r="AT174" s="334" t="s">
        <v>730</v>
      </c>
      <c r="AU174" s="325" t="s">
        <v>1625</v>
      </c>
      <c r="AV174" s="334" t="s">
        <v>730</v>
      </c>
      <c r="AW174" s="334" t="s">
        <v>730</v>
      </c>
    </row>
    <row r="175" spans="1:49" x14ac:dyDescent="0.25">
      <c r="A175" s="267" t="b">
        <f t="shared" si="8"/>
        <v>0</v>
      </c>
      <c r="B175" s="268" t="b">
        <f t="shared" si="9"/>
        <v>0</v>
      </c>
      <c r="C175" s="269" t="b">
        <f t="shared" si="10"/>
        <v>0</v>
      </c>
      <c r="D175" s="270" t="b">
        <f t="shared" si="11"/>
        <v>0</v>
      </c>
      <c r="F175" s="325" t="s">
        <v>838</v>
      </c>
      <c r="G175" t="s">
        <v>3719</v>
      </c>
      <c r="H175" s="312" t="s">
        <v>3258</v>
      </c>
      <c r="I175" s="325" t="s">
        <v>1403</v>
      </c>
      <c r="J175" t="s">
        <v>3720</v>
      </c>
      <c r="K175" s="312" t="s">
        <v>3259</v>
      </c>
      <c r="L175" s="325" t="s">
        <v>713</v>
      </c>
      <c r="M175" s="335" t="s">
        <v>730</v>
      </c>
      <c r="N175" s="325" t="s">
        <v>714</v>
      </c>
      <c r="O175" s="335" t="s">
        <v>730</v>
      </c>
      <c r="P175" s="325" t="s">
        <v>715</v>
      </c>
      <c r="Q175" t="s">
        <v>4534</v>
      </c>
      <c r="R175" s="325" t="s">
        <v>716</v>
      </c>
      <c r="S175" s="335" t="s">
        <v>730</v>
      </c>
      <c r="T175" s="325" t="s">
        <v>841</v>
      </c>
      <c r="U175" s="334" t="s">
        <v>730</v>
      </c>
      <c r="V175" s="325" t="s">
        <v>4113</v>
      </c>
      <c r="W175" s="339" t="s">
        <v>730</v>
      </c>
      <c r="X175" s="330" t="s">
        <v>850</v>
      </c>
      <c r="Y175" s="331" t="s">
        <v>730</v>
      </c>
      <c r="Z175" s="325" t="s">
        <v>719</v>
      </c>
      <c r="AA175" s="334" t="s">
        <v>730</v>
      </c>
      <c r="AB175" s="325" t="s">
        <v>723</v>
      </c>
      <c r="AC175" s="331" t="s">
        <v>730</v>
      </c>
      <c r="AD175" s="325" t="s">
        <v>4114</v>
      </c>
      <c r="AE175" s="331" t="s">
        <v>730</v>
      </c>
      <c r="AF175" s="325" t="s">
        <v>724</v>
      </c>
      <c r="AG175" s="338" t="s">
        <v>730</v>
      </c>
      <c r="AH175" s="325" t="s">
        <v>735</v>
      </c>
      <c r="AI175" s="335" t="s">
        <v>730</v>
      </c>
      <c r="AJ175" s="325" t="s">
        <v>736</v>
      </c>
      <c r="AK175" s="331" t="s">
        <v>730</v>
      </c>
      <c r="AL175" s="325" t="s">
        <v>3973</v>
      </c>
      <c r="AM175" s="331" t="s">
        <v>730</v>
      </c>
      <c r="AN175" s="330" t="s">
        <v>3949</v>
      </c>
      <c r="AO175" s="337" t="s">
        <v>730</v>
      </c>
      <c r="AP175" s="326"/>
      <c r="AQ175" s="326"/>
      <c r="AR175" s="326"/>
      <c r="AS175" s="325" t="s">
        <v>3968</v>
      </c>
      <c r="AT175" s="334" t="s">
        <v>730</v>
      </c>
      <c r="AU175" s="325" t="s">
        <v>1625</v>
      </c>
      <c r="AV175" s="334" t="s">
        <v>730</v>
      </c>
      <c r="AW175" s="334" t="s">
        <v>730</v>
      </c>
    </row>
    <row r="176" spans="1:49" x14ac:dyDescent="0.25">
      <c r="A176" s="267" t="b">
        <f t="shared" si="8"/>
        <v>0</v>
      </c>
      <c r="B176" s="268" t="b">
        <f t="shared" si="9"/>
        <v>0</v>
      </c>
      <c r="C176" s="269" t="b">
        <f t="shared" si="10"/>
        <v>0</v>
      </c>
      <c r="D176" s="270" t="b">
        <f t="shared" si="11"/>
        <v>0</v>
      </c>
      <c r="F176" s="325" t="s">
        <v>838</v>
      </c>
      <c r="G176" t="s">
        <v>3722</v>
      </c>
      <c r="H176" s="312" t="s">
        <v>3258</v>
      </c>
      <c r="I176" s="325" t="s">
        <v>1403</v>
      </c>
      <c r="J176" t="s">
        <v>3723</v>
      </c>
      <c r="K176" s="312" t="s">
        <v>3259</v>
      </c>
      <c r="L176" s="325" t="s">
        <v>713</v>
      </c>
      <c r="M176" s="335" t="s">
        <v>730</v>
      </c>
      <c r="N176" s="325" t="s">
        <v>714</v>
      </c>
      <c r="O176" s="335" t="s">
        <v>730</v>
      </c>
      <c r="P176" s="325" t="s">
        <v>715</v>
      </c>
      <c r="Q176" t="s">
        <v>4535</v>
      </c>
      <c r="R176" s="325" t="s">
        <v>716</v>
      </c>
      <c r="S176" s="335" t="s">
        <v>730</v>
      </c>
      <c r="T176" s="325" t="s">
        <v>841</v>
      </c>
      <c r="U176" s="334" t="s">
        <v>730</v>
      </c>
      <c r="V176" s="325" t="s">
        <v>4113</v>
      </c>
      <c r="W176" s="339" t="s">
        <v>730</v>
      </c>
      <c r="X176" s="330" t="s">
        <v>850</v>
      </c>
      <c r="Y176" s="331" t="s">
        <v>730</v>
      </c>
      <c r="Z176" s="325" t="s">
        <v>719</v>
      </c>
      <c r="AA176" s="334" t="s">
        <v>730</v>
      </c>
      <c r="AB176" s="325" t="s">
        <v>723</v>
      </c>
      <c r="AC176" s="331" t="s">
        <v>730</v>
      </c>
      <c r="AD176" s="325" t="s">
        <v>4114</v>
      </c>
      <c r="AE176" s="331" t="s">
        <v>730</v>
      </c>
      <c r="AF176" s="325" t="s">
        <v>724</v>
      </c>
      <c r="AG176" s="338" t="s">
        <v>730</v>
      </c>
      <c r="AH176" s="325" t="s">
        <v>735</v>
      </c>
      <c r="AI176" s="335" t="s">
        <v>730</v>
      </c>
      <c r="AJ176" s="325" t="s">
        <v>736</v>
      </c>
      <c r="AK176" s="331" t="s">
        <v>730</v>
      </c>
      <c r="AL176" s="325" t="s">
        <v>3973</v>
      </c>
      <c r="AM176" s="331" t="s">
        <v>730</v>
      </c>
      <c r="AN176" s="330" t="s">
        <v>3949</v>
      </c>
      <c r="AO176" s="337" t="s">
        <v>730</v>
      </c>
      <c r="AP176" s="326"/>
      <c r="AQ176" s="326"/>
      <c r="AR176" s="326"/>
      <c r="AS176" s="325" t="s">
        <v>3968</v>
      </c>
      <c r="AT176" s="334" t="s">
        <v>730</v>
      </c>
      <c r="AU176" s="325" t="s">
        <v>1625</v>
      </c>
      <c r="AV176" s="334" t="s">
        <v>730</v>
      </c>
      <c r="AW176" s="334" t="s">
        <v>730</v>
      </c>
    </row>
    <row r="177" spans="1:49" x14ac:dyDescent="0.25">
      <c r="A177" s="267" t="b">
        <f t="shared" si="8"/>
        <v>0</v>
      </c>
      <c r="B177" s="268" t="b">
        <f t="shared" si="9"/>
        <v>0</v>
      </c>
      <c r="C177" s="269" t="b">
        <f t="shared" si="10"/>
        <v>0</v>
      </c>
      <c r="D177" s="270" t="b">
        <f t="shared" si="11"/>
        <v>0</v>
      </c>
      <c r="F177" s="325" t="s">
        <v>838</v>
      </c>
      <c r="G177" t="s">
        <v>3725</v>
      </c>
      <c r="H177" s="312" t="s">
        <v>3258</v>
      </c>
      <c r="I177" s="325" t="s">
        <v>1403</v>
      </c>
      <c r="J177" t="s">
        <v>3726</v>
      </c>
      <c r="K177" s="312" t="s">
        <v>3259</v>
      </c>
      <c r="L177" s="325" t="s">
        <v>713</v>
      </c>
      <c r="M177" s="335" t="s">
        <v>730</v>
      </c>
      <c r="N177" s="325" t="s">
        <v>714</v>
      </c>
      <c r="O177" s="335" t="s">
        <v>730</v>
      </c>
      <c r="P177" s="325" t="s">
        <v>715</v>
      </c>
      <c r="Q177" t="s">
        <v>4536</v>
      </c>
      <c r="R177" s="325" t="s">
        <v>716</v>
      </c>
      <c r="S177" s="335" t="s">
        <v>730</v>
      </c>
      <c r="T177" s="325" t="s">
        <v>841</v>
      </c>
      <c r="U177" s="334" t="s">
        <v>730</v>
      </c>
      <c r="V177" s="325" t="s">
        <v>4113</v>
      </c>
      <c r="W177" s="339" t="s">
        <v>730</v>
      </c>
      <c r="X177" s="330" t="s">
        <v>850</v>
      </c>
      <c r="Y177" s="331" t="s">
        <v>730</v>
      </c>
      <c r="Z177" s="325" t="s">
        <v>719</v>
      </c>
      <c r="AA177" s="334" t="s">
        <v>730</v>
      </c>
      <c r="AB177" s="325" t="s">
        <v>723</v>
      </c>
      <c r="AC177" s="331" t="s">
        <v>730</v>
      </c>
      <c r="AD177" s="325" t="s">
        <v>4114</v>
      </c>
      <c r="AE177" s="331" t="s">
        <v>730</v>
      </c>
      <c r="AF177" s="325" t="s">
        <v>724</v>
      </c>
      <c r="AG177" s="338" t="s">
        <v>730</v>
      </c>
      <c r="AH177" s="325" t="s">
        <v>735</v>
      </c>
      <c r="AI177" s="335" t="s">
        <v>730</v>
      </c>
      <c r="AJ177" s="325" t="s">
        <v>736</v>
      </c>
      <c r="AK177" s="331" t="s">
        <v>730</v>
      </c>
      <c r="AL177" s="325" t="s">
        <v>3973</v>
      </c>
      <c r="AM177" s="331" t="s">
        <v>730</v>
      </c>
      <c r="AN177" s="330" t="s">
        <v>3949</v>
      </c>
      <c r="AO177" s="337" t="s">
        <v>730</v>
      </c>
      <c r="AP177" s="326"/>
      <c r="AQ177" s="326"/>
      <c r="AR177" s="326"/>
      <c r="AS177" s="325" t="s">
        <v>3968</v>
      </c>
      <c r="AT177" s="334" t="s">
        <v>730</v>
      </c>
      <c r="AU177" s="325" t="s">
        <v>1625</v>
      </c>
      <c r="AV177" s="334" t="s">
        <v>730</v>
      </c>
      <c r="AW177" s="334" t="s">
        <v>730</v>
      </c>
    </row>
    <row r="178" spans="1:49" x14ac:dyDescent="0.25">
      <c r="A178" s="267" t="b">
        <f t="shared" si="8"/>
        <v>0</v>
      </c>
      <c r="B178" s="268" t="b">
        <f t="shared" si="9"/>
        <v>0</v>
      </c>
      <c r="C178" s="269" t="b">
        <f t="shared" si="10"/>
        <v>0</v>
      </c>
      <c r="D178" s="270" t="b">
        <f t="shared" si="11"/>
        <v>0</v>
      </c>
      <c r="F178" s="325" t="s">
        <v>838</v>
      </c>
      <c r="G178" t="s">
        <v>3728</v>
      </c>
      <c r="H178" s="312" t="s">
        <v>3258</v>
      </c>
      <c r="I178" s="325" t="s">
        <v>1403</v>
      </c>
      <c r="J178" t="s">
        <v>3729</v>
      </c>
      <c r="K178" s="312" t="s">
        <v>3259</v>
      </c>
      <c r="L178" s="325" t="s">
        <v>713</v>
      </c>
      <c r="M178" s="335" t="s">
        <v>730</v>
      </c>
      <c r="N178" s="325" t="s">
        <v>714</v>
      </c>
      <c r="O178" s="335" t="s">
        <v>730</v>
      </c>
      <c r="P178" s="325" t="s">
        <v>715</v>
      </c>
      <c r="Q178" t="s">
        <v>4537</v>
      </c>
      <c r="R178" s="325" t="s">
        <v>716</v>
      </c>
      <c r="S178" s="335" t="s">
        <v>730</v>
      </c>
      <c r="T178" s="325" t="s">
        <v>841</v>
      </c>
      <c r="U178" s="334" t="s">
        <v>730</v>
      </c>
      <c r="V178" s="325" t="s">
        <v>4113</v>
      </c>
      <c r="W178" s="339" t="s">
        <v>730</v>
      </c>
      <c r="X178" s="330" t="s">
        <v>850</v>
      </c>
      <c r="Y178" s="331" t="s">
        <v>730</v>
      </c>
      <c r="Z178" s="325" t="s">
        <v>719</v>
      </c>
      <c r="AA178" s="334" t="s">
        <v>730</v>
      </c>
      <c r="AB178" s="325" t="s">
        <v>723</v>
      </c>
      <c r="AC178" s="331" t="s">
        <v>730</v>
      </c>
      <c r="AD178" s="325" t="s">
        <v>4114</v>
      </c>
      <c r="AE178" s="331" t="s">
        <v>730</v>
      </c>
      <c r="AF178" s="325" t="s">
        <v>724</v>
      </c>
      <c r="AG178" s="338" t="s">
        <v>730</v>
      </c>
      <c r="AH178" s="325" t="s">
        <v>735</v>
      </c>
      <c r="AI178" s="335" t="s">
        <v>730</v>
      </c>
      <c r="AJ178" s="325" t="s">
        <v>736</v>
      </c>
      <c r="AK178" s="331" t="s">
        <v>730</v>
      </c>
      <c r="AL178" s="325" t="s">
        <v>3973</v>
      </c>
      <c r="AM178" s="331" t="s">
        <v>730</v>
      </c>
      <c r="AN178" s="330" t="s">
        <v>3949</v>
      </c>
      <c r="AO178" s="337" t="s">
        <v>730</v>
      </c>
      <c r="AP178" s="326"/>
      <c r="AQ178" s="326"/>
      <c r="AR178" s="326"/>
      <c r="AS178" s="325" t="s">
        <v>3968</v>
      </c>
      <c r="AT178" s="334" t="s">
        <v>730</v>
      </c>
      <c r="AU178" s="325" t="s">
        <v>1625</v>
      </c>
      <c r="AV178" s="334" t="s">
        <v>730</v>
      </c>
      <c r="AW178" s="334" t="s">
        <v>730</v>
      </c>
    </row>
    <row r="179" spans="1:49" x14ac:dyDescent="0.25">
      <c r="A179" s="267" t="b">
        <f t="shared" si="8"/>
        <v>0</v>
      </c>
      <c r="B179" s="268" t="b">
        <f t="shared" si="9"/>
        <v>0</v>
      </c>
      <c r="C179" s="269" t="b">
        <f t="shared" si="10"/>
        <v>0</v>
      </c>
      <c r="D179" s="270" t="b">
        <f t="shared" si="11"/>
        <v>0</v>
      </c>
      <c r="F179" s="325" t="s">
        <v>838</v>
      </c>
      <c r="G179" t="s">
        <v>3731</v>
      </c>
      <c r="H179" s="312" t="s">
        <v>3258</v>
      </c>
      <c r="I179" s="325" t="s">
        <v>1403</v>
      </c>
      <c r="J179" t="s">
        <v>3732</v>
      </c>
      <c r="K179" s="312" t="s">
        <v>3259</v>
      </c>
      <c r="L179" s="325" t="s">
        <v>713</v>
      </c>
      <c r="M179" s="335" t="s">
        <v>730</v>
      </c>
      <c r="N179" s="325" t="s">
        <v>714</v>
      </c>
      <c r="O179" s="335" t="s">
        <v>730</v>
      </c>
      <c r="P179" s="325" t="s">
        <v>715</v>
      </c>
      <c r="Q179" t="s">
        <v>4538</v>
      </c>
      <c r="R179" s="325" t="s">
        <v>716</v>
      </c>
      <c r="S179" s="335" t="s">
        <v>730</v>
      </c>
      <c r="T179" s="325" t="s">
        <v>841</v>
      </c>
      <c r="U179" s="334" t="s">
        <v>730</v>
      </c>
      <c r="V179" s="325" t="s">
        <v>4113</v>
      </c>
      <c r="W179" s="339" t="s">
        <v>730</v>
      </c>
      <c r="X179" s="330" t="s">
        <v>850</v>
      </c>
      <c r="Y179" s="331" t="s">
        <v>730</v>
      </c>
      <c r="Z179" s="325" t="s">
        <v>719</v>
      </c>
      <c r="AA179" s="334" t="s">
        <v>730</v>
      </c>
      <c r="AB179" s="325" t="s">
        <v>723</v>
      </c>
      <c r="AC179" s="331" t="s">
        <v>730</v>
      </c>
      <c r="AD179" s="325" t="s">
        <v>4114</v>
      </c>
      <c r="AE179" s="331" t="s">
        <v>730</v>
      </c>
      <c r="AF179" s="325" t="s">
        <v>724</v>
      </c>
      <c r="AG179" s="338" t="s">
        <v>730</v>
      </c>
      <c r="AH179" s="325" t="s">
        <v>735</v>
      </c>
      <c r="AI179" s="335" t="s">
        <v>730</v>
      </c>
      <c r="AJ179" s="325" t="s">
        <v>736</v>
      </c>
      <c r="AK179" s="331" t="s">
        <v>730</v>
      </c>
      <c r="AL179" s="325" t="s">
        <v>3973</v>
      </c>
      <c r="AM179" s="331" t="s">
        <v>730</v>
      </c>
      <c r="AN179" s="330" t="s">
        <v>3949</v>
      </c>
      <c r="AO179" s="337" t="s">
        <v>730</v>
      </c>
      <c r="AP179" s="326"/>
      <c r="AQ179" s="326"/>
      <c r="AR179" s="326"/>
      <c r="AS179" s="325" t="s">
        <v>3968</v>
      </c>
      <c r="AT179" s="334" t="s">
        <v>730</v>
      </c>
      <c r="AU179" s="325" t="s">
        <v>1625</v>
      </c>
      <c r="AV179" s="334" t="s">
        <v>730</v>
      </c>
      <c r="AW179" s="334" t="s">
        <v>730</v>
      </c>
    </row>
    <row r="180" spans="1:49" x14ac:dyDescent="0.25">
      <c r="A180" s="267" t="b">
        <f t="shared" si="8"/>
        <v>0</v>
      </c>
      <c r="B180" s="268" t="b">
        <f t="shared" si="9"/>
        <v>0</v>
      </c>
      <c r="C180" s="269" t="b">
        <f t="shared" si="10"/>
        <v>0</v>
      </c>
      <c r="D180" s="270" t="b">
        <f t="shared" si="11"/>
        <v>0</v>
      </c>
      <c r="F180" s="325" t="s">
        <v>838</v>
      </c>
      <c r="G180" t="s">
        <v>4551</v>
      </c>
      <c r="H180" s="312" t="s">
        <v>3258</v>
      </c>
      <c r="I180" s="325" t="s">
        <v>1403</v>
      </c>
      <c r="J180" t="s">
        <v>3734</v>
      </c>
      <c r="K180" s="312" t="s">
        <v>3259</v>
      </c>
      <c r="L180" s="325" t="s">
        <v>713</v>
      </c>
      <c r="M180" s="335" t="s">
        <v>730</v>
      </c>
      <c r="N180" s="325" t="s">
        <v>714</v>
      </c>
      <c r="O180" s="335" t="s">
        <v>730</v>
      </c>
      <c r="P180" s="325" t="s">
        <v>715</v>
      </c>
      <c r="Q180" t="s">
        <v>4638</v>
      </c>
      <c r="R180" s="325" t="s">
        <v>716</v>
      </c>
      <c r="S180" s="335" t="s">
        <v>730</v>
      </c>
      <c r="T180" s="325" t="s">
        <v>841</v>
      </c>
      <c r="U180" s="334" t="s">
        <v>730</v>
      </c>
      <c r="V180" s="325" t="s">
        <v>4113</v>
      </c>
      <c r="W180" s="339" t="s">
        <v>730</v>
      </c>
      <c r="X180" s="330" t="s">
        <v>850</v>
      </c>
      <c r="Y180" s="331" t="s">
        <v>730</v>
      </c>
      <c r="Z180" s="325" t="s">
        <v>719</v>
      </c>
      <c r="AA180" s="334" t="s">
        <v>730</v>
      </c>
      <c r="AB180" s="325" t="s">
        <v>723</v>
      </c>
      <c r="AC180" s="331" t="s">
        <v>730</v>
      </c>
      <c r="AD180" s="325" t="s">
        <v>4114</v>
      </c>
      <c r="AE180" s="331" t="s">
        <v>730</v>
      </c>
      <c r="AF180" s="325" t="s">
        <v>724</v>
      </c>
      <c r="AG180" s="338" t="s">
        <v>730</v>
      </c>
      <c r="AH180" s="325" t="s">
        <v>735</v>
      </c>
      <c r="AI180" s="335" t="s">
        <v>730</v>
      </c>
      <c r="AJ180" s="325" t="s">
        <v>736</v>
      </c>
      <c r="AK180" s="331" t="s">
        <v>730</v>
      </c>
      <c r="AL180" s="325" t="s">
        <v>3973</v>
      </c>
      <c r="AM180" s="331" t="s">
        <v>730</v>
      </c>
      <c r="AN180" s="330" t="s">
        <v>3949</v>
      </c>
      <c r="AO180" s="337" t="s">
        <v>730</v>
      </c>
      <c r="AP180" s="326"/>
      <c r="AQ180" s="326"/>
      <c r="AR180" s="326"/>
      <c r="AS180" s="325" t="s">
        <v>3968</v>
      </c>
      <c r="AT180" s="334" t="s">
        <v>730</v>
      </c>
      <c r="AU180" s="325" t="s">
        <v>1625</v>
      </c>
      <c r="AV180" s="334" t="s">
        <v>730</v>
      </c>
      <c r="AW180" s="334" t="s">
        <v>730</v>
      </c>
    </row>
    <row r="181" spans="1:49" x14ac:dyDescent="0.25">
      <c r="A181" s="267" t="b">
        <f t="shared" si="8"/>
        <v>0</v>
      </c>
      <c r="B181" s="268" t="b">
        <f t="shared" si="9"/>
        <v>0</v>
      </c>
      <c r="C181" s="269" t="b">
        <f t="shared" si="10"/>
        <v>0</v>
      </c>
      <c r="D181" s="270" t="b">
        <f t="shared" si="11"/>
        <v>0</v>
      </c>
      <c r="F181" s="325" t="s">
        <v>838</v>
      </c>
      <c r="G181" t="s">
        <v>3736</v>
      </c>
      <c r="H181" s="312" t="s">
        <v>3258</v>
      </c>
      <c r="I181" s="325" t="s">
        <v>1403</v>
      </c>
      <c r="J181" t="s">
        <v>3737</v>
      </c>
      <c r="K181" s="312" t="s">
        <v>3259</v>
      </c>
      <c r="L181" s="325" t="s">
        <v>713</v>
      </c>
      <c r="M181" s="335" t="s">
        <v>730</v>
      </c>
      <c r="N181" s="325" t="s">
        <v>714</v>
      </c>
      <c r="O181" s="335" t="s">
        <v>730</v>
      </c>
      <c r="P181" s="325" t="s">
        <v>715</v>
      </c>
      <c r="Q181" t="s">
        <v>4639</v>
      </c>
      <c r="R181" s="325" t="s">
        <v>716</v>
      </c>
      <c r="S181" s="335" t="s">
        <v>730</v>
      </c>
      <c r="T181" s="325" t="s">
        <v>841</v>
      </c>
      <c r="U181" s="334" t="s">
        <v>730</v>
      </c>
      <c r="V181" s="325" t="s">
        <v>4113</v>
      </c>
      <c r="W181" s="339" t="s">
        <v>730</v>
      </c>
      <c r="X181" s="330" t="s">
        <v>850</v>
      </c>
      <c r="Y181" s="331" t="s">
        <v>730</v>
      </c>
      <c r="Z181" s="325" t="s">
        <v>719</v>
      </c>
      <c r="AA181" s="334" t="s">
        <v>730</v>
      </c>
      <c r="AB181" s="325" t="s">
        <v>723</v>
      </c>
      <c r="AC181" s="331" t="s">
        <v>730</v>
      </c>
      <c r="AD181" s="325" t="s">
        <v>4114</v>
      </c>
      <c r="AE181" s="331" t="s">
        <v>730</v>
      </c>
      <c r="AF181" s="325" t="s">
        <v>724</v>
      </c>
      <c r="AG181" s="338" t="s">
        <v>730</v>
      </c>
      <c r="AH181" s="325" t="s">
        <v>735</v>
      </c>
      <c r="AI181" s="335" t="s">
        <v>730</v>
      </c>
      <c r="AJ181" s="325" t="s">
        <v>736</v>
      </c>
      <c r="AK181" s="331" t="s">
        <v>730</v>
      </c>
      <c r="AL181" s="325" t="s">
        <v>3973</v>
      </c>
      <c r="AM181" s="331" t="s">
        <v>730</v>
      </c>
      <c r="AN181" s="330" t="s">
        <v>3949</v>
      </c>
      <c r="AO181" s="337" t="s">
        <v>730</v>
      </c>
      <c r="AP181" s="326"/>
      <c r="AQ181" s="326"/>
      <c r="AR181" s="326"/>
      <c r="AS181" s="325" t="s">
        <v>3968</v>
      </c>
      <c r="AT181" s="334" t="s">
        <v>730</v>
      </c>
      <c r="AU181" s="325" t="s">
        <v>1625</v>
      </c>
      <c r="AV181" s="334" t="s">
        <v>730</v>
      </c>
      <c r="AW181" s="334" t="s">
        <v>730</v>
      </c>
    </row>
    <row r="182" spans="1:49" x14ac:dyDescent="0.25">
      <c r="A182" s="267" t="b">
        <f t="shared" si="8"/>
        <v>0</v>
      </c>
      <c r="B182" s="268" t="b">
        <f t="shared" si="9"/>
        <v>0</v>
      </c>
      <c r="C182" s="269" t="b">
        <f t="shared" si="10"/>
        <v>0</v>
      </c>
      <c r="D182" s="270" t="b">
        <f t="shared" si="11"/>
        <v>0</v>
      </c>
      <c r="F182" s="325" t="s">
        <v>838</v>
      </c>
      <c r="G182" t="s">
        <v>3739</v>
      </c>
      <c r="H182" s="312" t="s">
        <v>3258</v>
      </c>
      <c r="I182" s="325" t="s">
        <v>1403</v>
      </c>
      <c r="J182" t="s">
        <v>3740</v>
      </c>
      <c r="K182" s="312" t="s">
        <v>3259</v>
      </c>
      <c r="L182" s="325" t="s">
        <v>713</v>
      </c>
      <c r="M182" s="335" t="s">
        <v>730</v>
      </c>
      <c r="N182" s="325" t="s">
        <v>714</v>
      </c>
      <c r="O182" s="335" t="s">
        <v>730</v>
      </c>
      <c r="P182" s="325" t="s">
        <v>715</v>
      </c>
      <c r="Q182" t="s">
        <v>4540</v>
      </c>
      <c r="R182" s="325" t="s">
        <v>716</v>
      </c>
      <c r="S182" s="335" t="s">
        <v>730</v>
      </c>
      <c r="T182" s="325" t="s">
        <v>841</v>
      </c>
      <c r="U182" s="334" t="s">
        <v>730</v>
      </c>
      <c r="V182" s="325" t="s">
        <v>4113</v>
      </c>
      <c r="W182" s="339" t="s">
        <v>730</v>
      </c>
      <c r="X182" s="330" t="s">
        <v>850</v>
      </c>
      <c r="Y182" s="331" t="s">
        <v>730</v>
      </c>
      <c r="Z182" s="325" t="s">
        <v>719</v>
      </c>
      <c r="AA182" s="334" t="s">
        <v>730</v>
      </c>
      <c r="AB182" s="325" t="s">
        <v>723</v>
      </c>
      <c r="AC182" s="331" t="s">
        <v>730</v>
      </c>
      <c r="AD182" s="325" t="s">
        <v>4114</v>
      </c>
      <c r="AE182" s="331" t="s">
        <v>730</v>
      </c>
      <c r="AF182" s="325" t="s">
        <v>724</v>
      </c>
      <c r="AG182" s="338" t="s">
        <v>730</v>
      </c>
      <c r="AH182" s="325" t="s">
        <v>735</v>
      </c>
      <c r="AI182" s="335" t="s">
        <v>730</v>
      </c>
      <c r="AJ182" s="325" t="s">
        <v>736</v>
      </c>
      <c r="AK182" s="331" t="s">
        <v>730</v>
      </c>
      <c r="AL182" s="325" t="s">
        <v>3973</v>
      </c>
      <c r="AM182" s="331" t="s">
        <v>730</v>
      </c>
      <c r="AN182" s="330" t="s">
        <v>3949</v>
      </c>
      <c r="AO182" s="337" t="s">
        <v>730</v>
      </c>
      <c r="AP182" s="326"/>
      <c r="AQ182" s="326"/>
      <c r="AR182" s="326"/>
      <c r="AS182" s="325" t="s">
        <v>3968</v>
      </c>
      <c r="AT182" s="334" t="s">
        <v>730</v>
      </c>
      <c r="AU182" s="325" t="s">
        <v>1625</v>
      </c>
      <c r="AV182" s="334" t="s">
        <v>730</v>
      </c>
      <c r="AW182" s="334" t="s">
        <v>730</v>
      </c>
    </row>
    <row r="183" spans="1:49" x14ac:dyDescent="0.25">
      <c r="A183" s="267" t="b">
        <f t="shared" si="8"/>
        <v>0</v>
      </c>
      <c r="B183" s="268" t="b">
        <f t="shared" si="9"/>
        <v>0</v>
      </c>
      <c r="C183" s="269" t="b">
        <f t="shared" si="10"/>
        <v>0</v>
      </c>
      <c r="D183" s="270" t="b">
        <f t="shared" si="11"/>
        <v>0</v>
      </c>
      <c r="F183" s="325" t="s">
        <v>838</v>
      </c>
      <c r="G183" t="s">
        <v>3742</v>
      </c>
      <c r="H183" s="312" t="s">
        <v>3258</v>
      </c>
      <c r="I183" s="325" t="s">
        <v>1403</v>
      </c>
      <c r="J183" t="s">
        <v>3743</v>
      </c>
      <c r="K183" s="312" t="s">
        <v>3259</v>
      </c>
      <c r="L183" s="325" t="s">
        <v>713</v>
      </c>
      <c r="M183" s="335" t="s">
        <v>730</v>
      </c>
      <c r="N183" s="325" t="s">
        <v>714</v>
      </c>
      <c r="O183" s="335" t="s">
        <v>730</v>
      </c>
      <c r="P183" s="325" t="s">
        <v>715</v>
      </c>
      <c r="Q183" t="s">
        <v>4541</v>
      </c>
      <c r="R183" s="325" t="s">
        <v>716</v>
      </c>
      <c r="S183" s="335" t="s">
        <v>730</v>
      </c>
      <c r="T183" s="325" t="s">
        <v>841</v>
      </c>
      <c r="U183" s="334" t="s">
        <v>730</v>
      </c>
      <c r="V183" s="325" t="s">
        <v>4113</v>
      </c>
      <c r="W183" s="339" t="s">
        <v>730</v>
      </c>
      <c r="X183" s="330" t="s">
        <v>850</v>
      </c>
      <c r="Y183" s="331" t="s">
        <v>730</v>
      </c>
      <c r="Z183" s="325" t="s">
        <v>719</v>
      </c>
      <c r="AA183" s="334" t="s">
        <v>730</v>
      </c>
      <c r="AB183" s="325" t="s">
        <v>723</v>
      </c>
      <c r="AC183" s="331" t="s">
        <v>730</v>
      </c>
      <c r="AD183" s="325" t="s">
        <v>4114</v>
      </c>
      <c r="AE183" s="331" t="s">
        <v>730</v>
      </c>
      <c r="AF183" s="325" t="s">
        <v>724</v>
      </c>
      <c r="AG183" s="338" t="s">
        <v>730</v>
      </c>
      <c r="AH183" s="325" t="s">
        <v>735</v>
      </c>
      <c r="AI183" s="335" t="s">
        <v>730</v>
      </c>
      <c r="AJ183" s="325" t="s">
        <v>736</v>
      </c>
      <c r="AK183" s="331" t="s">
        <v>730</v>
      </c>
      <c r="AL183" s="325" t="s">
        <v>3973</v>
      </c>
      <c r="AM183" s="331" t="s">
        <v>730</v>
      </c>
      <c r="AN183" s="330" t="s">
        <v>3949</v>
      </c>
      <c r="AO183" s="337" t="s">
        <v>730</v>
      </c>
      <c r="AP183" s="326"/>
      <c r="AQ183" s="326"/>
      <c r="AR183" s="326"/>
      <c r="AS183" s="325" t="s">
        <v>3968</v>
      </c>
      <c r="AT183" s="334" t="s">
        <v>730</v>
      </c>
      <c r="AU183" s="325" t="s">
        <v>1625</v>
      </c>
      <c r="AV183" s="334" t="s">
        <v>730</v>
      </c>
      <c r="AW183" s="334" t="s">
        <v>730</v>
      </c>
    </row>
    <row r="184" spans="1:49" x14ac:dyDescent="0.25">
      <c r="A184" s="267" t="b">
        <f t="shared" si="8"/>
        <v>0</v>
      </c>
      <c r="B184" s="268" t="b">
        <f t="shared" si="9"/>
        <v>0</v>
      </c>
      <c r="C184" s="269" t="b">
        <f t="shared" si="10"/>
        <v>0</v>
      </c>
      <c r="D184" s="270" t="b">
        <f t="shared" si="11"/>
        <v>0</v>
      </c>
      <c r="F184" s="325" t="s">
        <v>838</v>
      </c>
      <c r="G184" t="s">
        <v>3745</v>
      </c>
      <c r="H184" s="312" t="s">
        <v>3258</v>
      </c>
      <c r="I184" s="325" t="s">
        <v>1403</v>
      </c>
      <c r="J184" t="s">
        <v>3746</v>
      </c>
      <c r="K184" s="312" t="s">
        <v>3259</v>
      </c>
      <c r="L184" s="325" t="s">
        <v>713</v>
      </c>
      <c r="M184" s="335" t="s">
        <v>730</v>
      </c>
      <c r="N184" s="325" t="s">
        <v>714</v>
      </c>
      <c r="O184" s="335" t="s">
        <v>730</v>
      </c>
      <c r="P184" s="325" t="s">
        <v>715</v>
      </c>
      <c r="Q184" t="s">
        <v>4542</v>
      </c>
      <c r="R184" s="325" t="s">
        <v>716</v>
      </c>
      <c r="S184" s="335" t="s">
        <v>730</v>
      </c>
      <c r="T184" s="325" t="s">
        <v>841</v>
      </c>
      <c r="U184" s="334" t="s">
        <v>730</v>
      </c>
      <c r="V184" s="325" t="s">
        <v>4113</v>
      </c>
      <c r="W184" s="339" t="s">
        <v>730</v>
      </c>
      <c r="X184" s="330" t="s">
        <v>850</v>
      </c>
      <c r="Y184" s="331" t="s">
        <v>730</v>
      </c>
      <c r="Z184" s="325" t="s">
        <v>719</v>
      </c>
      <c r="AA184" s="334" t="s">
        <v>730</v>
      </c>
      <c r="AB184" s="325" t="s">
        <v>723</v>
      </c>
      <c r="AC184" s="331" t="s">
        <v>730</v>
      </c>
      <c r="AD184" s="325" t="s">
        <v>4114</v>
      </c>
      <c r="AE184" s="331" t="s">
        <v>730</v>
      </c>
      <c r="AF184" s="325" t="s">
        <v>724</v>
      </c>
      <c r="AG184" s="338" t="s">
        <v>730</v>
      </c>
      <c r="AH184" s="325" t="s">
        <v>735</v>
      </c>
      <c r="AI184" s="335" t="s">
        <v>730</v>
      </c>
      <c r="AJ184" s="325" t="s">
        <v>736</v>
      </c>
      <c r="AK184" s="331" t="s">
        <v>730</v>
      </c>
      <c r="AL184" s="325" t="s">
        <v>3973</v>
      </c>
      <c r="AM184" s="331" t="s">
        <v>730</v>
      </c>
      <c r="AN184" s="330" t="s">
        <v>3949</v>
      </c>
      <c r="AO184" s="337" t="s">
        <v>730</v>
      </c>
      <c r="AP184" s="326"/>
      <c r="AQ184" s="326"/>
      <c r="AR184" s="326"/>
      <c r="AS184" s="325" t="s">
        <v>3968</v>
      </c>
      <c r="AT184" s="334" t="s">
        <v>730</v>
      </c>
      <c r="AU184" s="325" t="s">
        <v>1625</v>
      </c>
      <c r="AV184" s="334" t="s">
        <v>730</v>
      </c>
      <c r="AW184" s="334" t="s">
        <v>730</v>
      </c>
    </row>
    <row r="185" spans="1:49" x14ac:dyDescent="0.25">
      <c r="A185" s="267" t="b">
        <f t="shared" si="8"/>
        <v>0</v>
      </c>
      <c r="B185" s="268" t="b">
        <f t="shared" si="9"/>
        <v>0</v>
      </c>
      <c r="C185" s="269" t="b">
        <f t="shared" si="10"/>
        <v>0</v>
      </c>
      <c r="D185" s="270" t="b">
        <f t="shared" si="11"/>
        <v>0</v>
      </c>
      <c r="F185" s="325" t="s">
        <v>838</v>
      </c>
      <c r="G185" t="s">
        <v>3748</v>
      </c>
      <c r="H185" s="312" t="s">
        <v>3258</v>
      </c>
      <c r="I185" s="325" t="s">
        <v>1403</v>
      </c>
      <c r="J185" t="s">
        <v>3749</v>
      </c>
      <c r="K185" s="312" t="s">
        <v>3259</v>
      </c>
      <c r="L185" s="325" t="s">
        <v>713</v>
      </c>
      <c r="M185" s="335" t="s">
        <v>730</v>
      </c>
      <c r="N185" s="325" t="s">
        <v>714</v>
      </c>
      <c r="O185" s="335" t="s">
        <v>730</v>
      </c>
      <c r="P185" s="325" t="s">
        <v>715</v>
      </c>
      <c r="Q185" t="s">
        <v>4543</v>
      </c>
      <c r="R185" s="325" t="s">
        <v>716</v>
      </c>
      <c r="S185" s="335" t="s">
        <v>730</v>
      </c>
      <c r="T185" s="325" t="s">
        <v>841</v>
      </c>
      <c r="U185" s="334" t="s">
        <v>730</v>
      </c>
      <c r="V185" s="325" t="s">
        <v>4113</v>
      </c>
      <c r="W185" s="339" t="s">
        <v>730</v>
      </c>
      <c r="X185" s="330" t="s">
        <v>850</v>
      </c>
      <c r="Y185" s="331" t="s">
        <v>730</v>
      </c>
      <c r="Z185" s="325" t="s">
        <v>719</v>
      </c>
      <c r="AA185" s="334" t="s">
        <v>730</v>
      </c>
      <c r="AB185" s="325" t="s">
        <v>723</v>
      </c>
      <c r="AC185" s="331" t="s">
        <v>730</v>
      </c>
      <c r="AD185" s="325" t="s">
        <v>4114</v>
      </c>
      <c r="AE185" s="331" t="s">
        <v>730</v>
      </c>
      <c r="AF185" s="325" t="s">
        <v>724</v>
      </c>
      <c r="AG185" s="338" t="s">
        <v>730</v>
      </c>
      <c r="AH185" s="325" t="s">
        <v>735</v>
      </c>
      <c r="AI185" s="335" t="s">
        <v>730</v>
      </c>
      <c r="AJ185" s="325" t="s">
        <v>736</v>
      </c>
      <c r="AK185" s="331" t="s">
        <v>730</v>
      </c>
      <c r="AL185" s="325" t="s">
        <v>3973</v>
      </c>
      <c r="AM185" s="331" t="s">
        <v>730</v>
      </c>
      <c r="AN185" s="330" t="s">
        <v>3949</v>
      </c>
      <c r="AO185" s="337" t="s">
        <v>730</v>
      </c>
      <c r="AP185" s="326"/>
      <c r="AQ185" s="326"/>
      <c r="AR185" s="326"/>
      <c r="AS185" s="325" t="s">
        <v>3968</v>
      </c>
      <c r="AT185" s="334" t="s">
        <v>730</v>
      </c>
      <c r="AU185" s="325" t="s">
        <v>1625</v>
      </c>
      <c r="AV185" s="334" t="s">
        <v>730</v>
      </c>
      <c r="AW185" s="334" t="s">
        <v>730</v>
      </c>
    </row>
    <row r="186" spans="1:49" x14ac:dyDescent="0.25">
      <c r="A186" s="267" t="b">
        <f t="shared" si="8"/>
        <v>0</v>
      </c>
      <c r="B186" s="268" t="b">
        <f t="shared" si="9"/>
        <v>0</v>
      </c>
      <c r="C186" s="269" t="b">
        <f t="shared" si="10"/>
        <v>0</v>
      </c>
      <c r="D186" s="270" t="b">
        <f t="shared" si="11"/>
        <v>0</v>
      </c>
      <c r="F186" s="325" t="s">
        <v>838</v>
      </c>
      <c r="G186" t="s">
        <v>3751</v>
      </c>
      <c r="H186" s="312" t="s">
        <v>3258</v>
      </c>
      <c r="I186" s="325" t="s">
        <v>1403</v>
      </c>
      <c r="J186" t="s">
        <v>3752</v>
      </c>
      <c r="K186" s="312" t="s">
        <v>3259</v>
      </c>
      <c r="L186" s="325" t="s">
        <v>713</v>
      </c>
      <c r="M186" s="335" t="s">
        <v>730</v>
      </c>
      <c r="N186" s="325" t="s">
        <v>714</v>
      </c>
      <c r="O186" s="335" t="s">
        <v>730</v>
      </c>
      <c r="P186" s="325" t="s">
        <v>715</v>
      </c>
      <c r="Q186" t="s">
        <v>4544</v>
      </c>
      <c r="R186" s="325" t="s">
        <v>716</v>
      </c>
      <c r="S186" s="335" t="s">
        <v>730</v>
      </c>
      <c r="T186" s="325" t="s">
        <v>841</v>
      </c>
      <c r="U186" s="334" t="s">
        <v>730</v>
      </c>
      <c r="V186" s="325" t="s">
        <v>4113</v>
      </c>
      <c r="W186" s="339" t="s">
        <v>730</v>
      </c>
      <c r="X186" s="330" t="s">
        <v>850</v>
      </c>
      <c r="Y186" s="331" t="s">
        <v>730</v>
      </c>
      <c r="Z186" s="325" t="s">
        <v>719</v>
      </c>
      <c r="AA186" s="334" t="s">
        <v>730</v>
      </c>
      <c r="AB186" s="325" t="s">
        <v>723</v>
      </c>
      <c r="AC186" s="331" t="s">
        <v>730</v>
      </c>
      <c r="AD186" s="325" t="s">
        <v>4114</v>
      </c>
      <c r="AE186" s="331" t="s">
        <v>730</v>
      </c>
      <c r="AF186" s="325" t="s">
        <v>724</v>
      </c>
      <c r="AG186" s="338" t="s">
        <v>730</v>
      </c>
      <c r="AH186" s="325" t="s">
        <v>735</v>
      </c>
      <c r="AI186" s="335" t="s">
        <v>730</v>
      </c>
      <c r="AJ186" s="325" t="s">
        <v>736</v>
      </c>
      <c r="AK186" s="331" t="s">
        <v>730</v>
      </c>
      <c r="AL186" s="325" t="s">
        <v>3973</v>
      </c>
      <c r="AM186" s="331" t="s">
        <v>730</v>
      </c>
      <c r="AN186" s="330" t="s">
        <v>3949</v>
      </c>
      <c r="AO186" s="337" t="s">
        <v>730</v>
      </c>
      <c r="AP186" s="326"/>
      <c r="AQ186" s="326"/>
      <c r="AR186" s="326"/>
      <c r="AS186" s="325" t="s">
        <v>3968</v>
      </c>
      <c r="AT186" s="334" t="s">
        <v>730</v>
      </c>
      <c r="AU186" s="325" t="s">
        <v>1625</v>
      </c>
      <c r="AV186" s="334" t="s">
        <v>730</v>
      </c>
      <c r="AW186" s="334" t="s">
        <v>730</v>
      </c>
    </row>
    <row r="187" spans="1:49" x14ac:dyDescent="0.25">
      <c r="A187" s="267" t="b">
        <f t="shared" si="8"/>
        <v>0</v>
      </c>
      <c r="B187" s="268" t="b">
        <f t="shared" si="9"/>
        <v>0</v>
      </c>
      <c r="C187" s="269" t="b">
        <f t="shared" si="10"/>
        <v>0</v>
      </c>
      <c r="D187" s="270" t="b">
        <f t="shared" si="11"/>
        <v>0</v>
      </c>
      <c r="F187" s="325" t="s">
        <v>838</v>
      </c>
      <c r="G187" t="s">
        <v>4107</v>
      </c>
      <c r="H187" s="312" t="s">
        <v>3258</v>
      </c>
      <c r="I187" s="325" t="s">
        <v>1403</v>
      </c>
      <c r="J187" t="s">
        <v>3755</v>
      </c>
      <c r="K187" s="312" t="s">
        <v>3259</v>
      </c>
      <c r="L187" s="325" t="s">
        <v>713</v>
      </c>
      <c r="M187" s="335" t="s">
        <v>730</v>
      </c>
      <c r="N187" s="325" t="s">
        <v>714</v>
      </c>
      <c r="O187" s="335" t="s">
        <v>730</v>
      </c>
      <c r="P187" s="325" t="s">
        <v>715</v>
      </c>
      <c r="Q187" t="s">
        <v>4545</v>
      </c>
      <c r="R187" s="325" t="s">
        <v>716</v>
      </c>
      <c r="S187" s="335" t="s">
        <v>730</v>
      </c>
      <c r="T187" s="325" t="s">
        <v>841</v>
      </c>
      <c r="U187" s="334" t="s">
        <v>730</v>
      </c>
      <c r="V187" s="325" t="s">
        <v>4113</v>
      </c>
      <c r="W187" s="339" t="s">
        <v>730</v>
      </c>
      <c r="X187" s="330" t="s">
        <v>850</v>
      </c>
      <c r="Y187" s="331" t="s">
        <v>730</v>
      </c>
      <c r="Z187" s="325" t="s">
        <v>719</v>
      </c>
      <c r="AA187" s="334" t="s">
        <v>730</v>
      </c>
      <c r="AB187" s="325" t="s">
        <v>723</v>
      </c>
      <c r="AC187" s="331" t="s">
        <v>730</v>
      </c>
      <c r="AD187" s="325" t="s">
        <v>4114</v>
      </c>
      <c r="AE187" s="331" t="s">
        <v>730</v>
      </c>
      <c r="AF187" s="325" t="s">
        <v>724</v>
      </c>
      <c r="AG187" s="338" t="s">
        <v>730</v>
      </c>
      <c r="AH187" s="325" t="s">
        <v>735</v>
      </c>
      <c r="AI187" s="335" t="s">
        <v>730</v>
      </c>
      <c r="AJ187" s="325" t="s">
        <v>736</v>
      </c>
      <c r="AK187" s="331" t="s">
        <v>730</v>
      </c>
      <c r="AL187" s="325" t="s">
        <v>3973</v>
      </c>
      <c r="AM187" s="331" t="s">
        <v>730</v>
      </c>
      <c r="AN187" s="330" t="s">
        <v>3949</v>
      </c>
      <c r="AO187" s="337" t="s">
        <v>730</v>
      </c>
      <c r="AP187" s="326"/>
      <c r="AQ187" s="326"/>
      <c r="AR187" s="326"/>
      <c r="AS187" s="325" t="s">
        <v>3968</v>
      </c>
      <c r="AT187" s="334" t="s">
        <v>730</v>
      </c>
      <c r="AU187" s="325" t="s">
        <v>1625</v>
      </c>
      <c r="AV187" s="334" t="s">
        <v>730</v>
      </c>
      <c r="AW187" s="334" t="s">
        <v>730</v>
      </c>
    </row>
    <row r="188" spans="1:49" x14ac:dyDescent="0.25">
      <c r="A188" s="267" t="b">
        <f t="shared" si="8"/>
        <v>0</v>
      </c>
      <c r="B188" s="268" t="b">
        <f t="shared" si="9"/>
        <v>0</v>
      </c>
      <c r="C188" s="269" t="b">
        <f t="shared" si="10"/>
        <v>0</v>
      </c>
      <c r="D188" s="270" t="b">
        <f t="shared" si="11"/>
        <v>0</v>
      </c>
      <c r="F188" s="325" t="s">
        <v>838</v>
      </c>
      <c r="G188" t="s">
        <v>3754</v>
      </c>
      <c r="H188" s="312" t="s">
        <v>3257</v>
      </c>
      <c r="I188" s="325" t="s">
        <v>1403</v>
      </c>
      <c r="J188" t="s">
        <v>3758</v>
      </c>
      <c r="K188" s="312" t="s">
        <v>3259</v>
      </c>
      <c r="L188" s="325" t="s">
        <v>713</v>
      </c>
      <c r="M188" s="335" t="s">
        <v>730</v>
      </c>
      <c r="N188" s="325" t="s">
        <v>714</v>
      </c>
      <c r="O188" s="335" t="s">
        <v>730</v>
      </c>
      <c r="P188" s="325" t="s">
        <v>715</v>
      </c>
      <c r="Q188" t="s">
        <v>4546</v>
      </c>
      <c r="R188" s="325" t="s">
        <v>716</v>
      </c>
      <c r="S188" s="335" t="s">
        <v>730</v>
      </c>
      <c r="T188" s="325" t="s">
        <v>841</v>
      </c>
      <c r="U188" s="334" t="s">
        <v>730</v>
      </c>
      <c r="V188" s="325" t="s">
        <v>4113</v>
      </c>
      <c r="W188" s="339" t="s">
        <v>730</v>
      </c>
      <c r="X188" s="330" t="s">
        <v>850</v>
      </c>
      <c r="Y188" s="331" t="s">
        <v>730</v>
      </c>
      <c r="Z188" s="325" t="s">
        <v>719</v>
      </c>
      <c r="AA188" s="334" t="s">
        <v>730</v>
      </c>
      <c r="AB188" s="325" t="s">
        <v>723</v>
      </c>
      <c r="AC188" s="331" t="s">
        <v>730</v>
      </c>
      <c r="AD188" s="325" t="s">
        <v>4114</v>
      </c>
      <c r="AE188" s="331" t="s">
        <v>730</v>
      </c>
      <c r="AF188" s="325" t="s">
        <v>724</v>
      </c>
      <c r="AG188" s="338" t="s">
        <v>730</v>
      </c>
      <c r="AH188" s="325" t="s">
        <v>735</v>
      </c>
      <c r="AI188" s="335" t="s">
        <v>730</v>
      </c>
      <c r="AJ188" s="325" t="s">
        <v>736</v>
      </c>
      <c r="AK188" s="331" t="s">
        <v>730</v>
      </c>
      <c r="AL188" s="325" t="s">
        <v>3973</v>
      </c>
      <c r="AM188" s="331" t="s">
        <v>730</v>
      </c>
      <c r="AN188" s="330" t="s">
        <v>3949</v>
      </c>
      <c r="AO188" s="337" t="s">
        <v>730</v>
      </c>
      <c r="AP188" s="326"/>
      <c r="AQ188" s="326"/>
      <c r="AR188" s="326"/>
      <c r="AS188" s="325" t="s">
        <v>3968</v>
      </c>
      <c r="AT188" s="334" t="s">
        <v>730</v>
      </c>
      <c r="AU188" s="325" t="s">
        <v>1625</v>
      </c>
      <c r="AV188" s="334" t="s">
        <v>730</v>
      </c>
      <c r="AW188" s="334" t="s">
        <v>730</v>
      </c>
    </row>
    <row r="189" spans="1:49" x14ac:dyDescent="0.25">
      <c r="A189" s="267" t="b">
        <f t="shared" si="8"/>
        <v>0</v>
      </c>
      <c r="B189" s="268" t="b">
        <f t="shared" si="9"/>
        <v>0</v>
      </c>
      <c r="C189" s="269" t="b">
        <f t="shared" si="10"/>
        <v>0</v>
      </c>
      <c r="D189" s="270" t="b">
        <f t="shared" si="11"/>
        <v>0</v>
      </c>
      <c r="F189" s="325" t="s">
        <v>838</v>
      </c>
      <c r="G189" t="s">
        <v>3757</v>
      </c>
      <c r="H189" s="312" t="s">
        <v>3257</v>
      </c>
      <c r="I189" s="325" t="s">
        <v>1403</v>
      </c>
      <c r="J189" t="s">
        <v>3761</v>
      </c>
      <c r="K189" s="312" t="s">
        <v>3259</v>
      </c>
      <c r="L189" s="325" t="s">
        <v>713</v>
      </c>
      <c r="M189" s="335" t="s">
        <v>730</v>
      </c>
      <c r="N189" s="325" t="s">
        <v>714</v>
      </c>
      <c r="O189" s="335" t="s">
        <v>730</v>
      </c>
      <c r="P189" s="325" t="s">
        <v>715</v>
      </c>
      <c r="Q189" t="s">
        <v>4547</v>
      </c>
      <c r="R189" s="325" t="s">
        <v>716</v>
      </c>
      <c r="S189" s="335" t="s">
        <v>730</v>
      </c>
      <c r="T189" s="325" t="s">
        <v>841</v>
      </c>
      <c r="U189" s="334" t="s">
        <v>730</v>
      </c>
      <c r="V189" s="325" t="s">
        <v>4113</v>
      </c>
      <c r="W189" s="339" t="s">
        <v>730</v>
      </c>
      <c r="X189" s="330" t="s">
        <v>850</v>
      </c>
      <c r="Y189" s="331" t="s">
        <v>730</v>
      </c>
      <c r="Z189" s="325" t="s">
        <v>719</v>
      </c>
      <c r="AA189" s="334" t="s">
        <v>730</v>
      </c>
      <c r="AB189" s="325" t="s">
        <v>723</v>
      </c>
      <c r="AC189" s="331" t="s">
        <v>730</v>
      </c>
      <c r="AD189" s="325" t="s">
        <v>4114</v>
      </c>
      <c r="AE189" s="331" t="s">
        <v>730</v>
      </c>
      <c r="AF189" s="325" t="s">
        <v>724</v>
      </c>
      <c r="AG189" s="338" t="s">
        <v>730</v>
      </c>
      <c r="AH189" s="325" t="s">
        <v>735</v>
      </c>
      <c r="AI189" s="335" t="s">
        <v>730</v>
      </c>
      <c r="AJ189" s="325" t="s">
        <v>736</v>
      </c>
      <c r="AK189" s="331" t="s">
        <v>730</v>
      </c>
      <c r="AL189" s="325" t="s">
        <v>3973</v>
      </c>
      <c r="AM189" s="331" t="s">
        <v>730</v>
      </c>
      <c r="AN189" s="330" t="s">
        <v>3949</v>
      </c>
      <c r="AO189" s="337" t="s">
        <v>730</v>
      </c>
      <c r="AP189" s="326"/>
      <c r="AQ189" s="326"/>
      <c r="AR189" s="326"/>
      <c r="AS189" s="325" t="s">
        <v>3968</v>
      </c>
      <c r="AT189" s="334" t="s">
        <v>730</v>
      </c>
      <c r="AU189" s="325" t="s">
        <v>1625</v>
      </c>
      <c r="AV189" s="334" t="s">
        <v>730</v>
      </c>
      <c r="AW189" s="334" t="s">
        <v>730</v>
      </c>
    </row>
    <row r="190" spans="1:49" x14ac:dyDescent="0.25">
      <c r="A190" s="267" t="b">
        <f t="shared" si="8"/>
        <v>0</v>
      </c>
      <c r="B190" s="268" t="b">
        <f t="shared" si="9"/>
        <v>0</v>
      </c>
      <c r="C190" s="269" t="b">
        <f t="shared" si="10"/>
        <v>0</v>
      </c>
      <c r="D190" s="270" t="b">
        <f t="shared" si="11"/>
        <v>0</v>
      </c>
      <c r="F190" s="325" t="s">
        <v>838</v>
      </c>
      <c r="G190" t="s">
        <v>3760</v>
      </c>
      <c r="H190" s="312" t="s">
        <v>3257</v>
      </c>
      <c r="I190" s="325" t="s">
        <v>1403</v>
      </c>
      <c r="J190" t="s">
        <v>3763</v>
      </c>
      <c r="K190" s="312" t="s">
        <v>3259</v>
      </c>
      <c r="L190" s="325" t="s">
        <v>713</v>
      </c>
      <c r="M190" s="335" t="s">
        <v>730</v>
      </c>
      <c r="N190" s="325" t="s">
        <v>714</v>
      </c>
      <c r="O190" s="335" t="s">
        <v>730</v>
      </c>
      <c r="P190" s="325" t="s">
        <v>715</v>
      </c>
      <c r="Q190" t="s">
        <v>4548</v>
      </c>
      <c r="R190" s="325" t="s">
        <v>716</v>
      </c>
      <c r="S190" s="335" t="s">
        <v>730</v>
      </c>
      <c r="T190" s="325" t="s">
        <v>841</v>
      </c>
      <c r="U190" s="334" t="s">
        <v>730</v>
      </c>
      <c r="V190" s="325" t="s">
        <v>4113</v>
      </c>
      <c r="W190" s="339" t="s">
        <v>730</v>
      </c>
      <c r="X190" s="330" t="s">
        <v>850</v>
      </c>
      <c r="Y190" s="331" t="s">
        <v>730</v>
      </c>
      <c r="Z190" s="325" t="s">
        <v>719</v>
      </c>
      <c r="AA190" s="334" t="s">
        <v>730</v>
      </c>
      <c r="AB190" s="325" t="s">
        <v>723</v>
      </c>
      <c r="AC190" s="331" t="s">
        <v>730</v>
      </c>
      <c r="AD190" s="325" t="s">
        <v>4114</v>
      </c>
      <c r="AE190" s="331" t="s">
        <v>730</v>
      </c>
      <c r="AF190" s="325" t="s">
        <v>724</v>
      </c>
      <c r="AG190" s="338" t="s">
        <v>730</v>
      </c>
      <c r="AH190" s="325" t="s">
        <v>735</v>
      </c>
      <c r="AI190" s="335" t="s">
        <v>730</v>
      </c>
      <c r="AJ190" s="325" t="s">
        <v>736</v>
      </c>
      <c r="AK190" s="331" t="s">
        <v>730</v>
      </c>
      <c r="AL190" s="325" t="s">
        <v>3973</v>
      </c>
      <c r="AM190" s="331" t="s">
        <v>730</v>
      </c>
      <c r="AN190" s="330" t="s">
        <v>3949</v>
      </c>
      <c r="AO190" s="337" t="s">
        <v>730</v>
      </c>
      <c r="AP190" s="326"/>
      <c r="AQ190" s="326"/>
      <c r="AR190" s="326"/>
      <c r="AS190" s="325" t="s">
        <v>3968</v>
      </c>
      <c r="AT190" s="334" t="s">
        <v>730</v>
      </c>
      <c r="AU190" s="325" t="s">
        <v>1625</v>
      </c>
      <c r="AV190" s="334" t="s">
        <v>730</v>
      </c>
      <c r="AW190" s="334" t="s">
        <v>730</v>
      </c>
    </row>
    <row r="191" spans="1:49" x14ac:dyDescent="0.25">
      <c r="A191" s="267" t="b">
        <f t="shared" si="8"/>
        <v>0</v>
      </c>
      <c r="B191" s="268" t="b">
        <f t="shared" si="9"/>
        <v>0</v>
      </c>
      <c r="C191" s="269" t="b">
        <f t="shared" si="10"/>
        <v>0</v>
      </c>
      <c r="D191" s="270" t="b">
        <f t="shared" si="11"/>
        <v>0</v>
      </c>
      <c r="F191" s="325" t="s">
        <v>838</v>
      </c>
      <c r="G191" t="s">
        <v>3762</v>
      </c>
      <c r="H191" s="312" t="s">
        <v>3257</v>
      </c>
      <c r="I191" s="325" t="s">
        <v>1403</v>
      </c>
      <c r="J191" t="s">
        <v>3765</v>
      </c>
      <c r="K191" s="312" t="s">
        <v>3259</v>
      </c>
      <c r="L191" s="325" t="s">
        <v>713</v>
      </c>
      <c r="M191" s="335" t="s">
        <v>730</v>
      </c>
      <c r="N191" s="325" t="s">
        <v>714</v>
      </c>
      <c r="O191" s="335" t="s">
        <v>730</v>
      </c>
      <c r="P191" s="325" t="s">
        <v>715</v>
      </c>
      <c r="Q191" t="s">
        <v>4640</v>
      </c>
      <c r="R191" s="325" t="s">
        <v>716</v>
      </c>
      <c r="S191" s="335" t="s">
        <v>730</v>
      </c>
      <c r="T191" s="325" t="s">
        <v>841</v>
      </c>
      <c r="U191" s="334" t="s">
        <v>730</v>
      </c>
      <c r="V191" s="325" t="s">
        <v>4113</v>
      </c>
      <c r="W191" s="339" t="s">
        <v>730</v>
      </c>
      <c r="X191" s="330" t="s">
        <v>850</v>
      </c>
      <c r="Y191" s="331" t="s">
        <v>730</v>
      </c>
      <c r="Z191" s="325" t="s">
        <v>719</v>
      </c>
      <c r="AA191" s="334" t="s">
        <v>730</v>
      </c>
      <c r="AB191" s="325" t="s">
        <v>723</v>
      </c>
      <c r="AC191" s="331" t="s">
        <v>730</v>
      </c>
      <c r="AD191" s="325" t="s">
        <v>4114</v>
      </c>
      <c r="AE191" s="331" t="s">
        <v>730</v>
      </c>
      <c r="AF191" s="325" t="s">
        <v>724</v>
      </c>
      <c r="AG191" s="338" t="s">
        <v>730</v>
      </c>
      <c r="AH191" s="325" t="s">
        <v>735</v>
      </c>
      <c r="AI191" s="335" t="s">
        <v>730</v>
      </c>
      <c r="AJ191" s="325" t="s">
        <v>736</v>
      </c>
      <c r="AK191" s="331" t="s">
        <v>730</v>
      </c>
      <c r="AL191" s="325" t="s">
        <v>3973</v>
      </c>
      <c r="AM191" s="331" t="s">
        <v>730</v>
      </c>
      <c r="AN191" s="330" t="s">
        <v>3949</v>
      </c>
      <c r="AO191" s="337" t="s">
        <v>730</v>
      </c>
      <c r="AP191" s="326"/>
      <c r="AQ191" s="326"/>
      <c r="AR191" s="326"/>
      <c r="AS191" s="325" t="s">
        <v>3968</v>
      </c>
      <c r="AT191" s="334" t="s">
        <v>730</v>
      </c>
      <c r="AU191" s="325" t="s">
        <v>1625</v>
      </c>
      <c r="AV191" s="334" t="s">
        <v>730</v>
      </c>
      <c r="AW191" s="334" t="s">
        <v>730</v>
      </c>
    </row>
    <row r="192" spans="1:49" x14ac:dyDescent="0.25">
      <c r="A192" s="267" t="b">
        <f t="shared" si="8"/>
        <v>0</v>
      </c>
      <c r="B192" s="268" t="b">
        <f t="shared" si="9"/>
        <v>0</v>
      </c>
      <c r="C192" s="269" t="b">
        <f t="shared" si="10"/>
        <v>0</v>
      </c>
      <c r="D192" s="270" t="b">
        <f t="shared" si="11"/>
        <v>0</v>
      </c>
      <c r="F192" s="325" t="s">
        <v>838</v>
      </c>
      <c r="G192" t="s">
        <v>3764</v>
      </c>
      <c r="H192" s="312" t="s">
        <v>3257</v>
      </c>
      <c r="I192" s="325" t="s">
        <v>1403</v>
      </c>
      <c r="J192" t="s">
        <v>3767</v>
      </c>
      <c r="K192" s="312" t="s">
        <v>3259</v>
      </c>
      <c r="L192" s="325" t="s">
        <v>713</v>
      </c>
      <c r="M192" s="335" t="s">
        <v>730</v>
      </c>
      <c r="N192" s="325" t="s">
        <v>714</v>
      </c>
      <c r="O192" s="335" t="s">
        <v>730</v>
      </c>
      <c r="P192" s="325" t="s">
        <v>715</v>
      </c>
      <c r="Q192" t="s">
        <v>4641</v>
      </c>
      <c r="R192" s="325" t="s">
        <v>716</v>
      </c>
      <c r="S192" s="335" t="s">
        <v>730</v>
      </c>
      <c r="T192" s="325" t="s">
        <v>841</v>
      </c>
      <c r="U192" s="334" t="s">
        <v>730</v>
      </c>
      <c r="V192" s="325" t="s">
        <v>4113</v>
      </c>
      <c r="W192" s="339" t="s">
        <v>730</v>
      </c>
      <c r="X192" s="330" t="s">
        <v>850</v>
      </c>
      <c r="Y192" s="331" t="s">
        <v>730</v>
      </c>
      <c r="Z192" s="325" t="s">
        <v>719</v>
      </c>
      <c r="AA192" s="334" t="s">
        <v>730</v>
      </c>
      <c r="AB192" s="325" t="s">
        <v>723</v>
      </c>
      <c r="AC192" s="331" t="s">
        <v>730</v>
      </c>
      <c r="AD192" s="325" t="s">
        <v>4114</v>
      </c>
      <c r="AE192" s="331" t="s">
        <v>730</v>
      </c>
      <c r="AF192" s="325" t="s">
        <v>724</v>
      </c>
      <c r="AG192" s="338" t="s">
        <v>730</v>
      </c>
      <c r="AH192" s="325" t="s">
        <v>735</v>
      </c>
      <c r="AI192" s="335" t="s">
        <v>730</v>
      </c>
      <c r="AJ192" s="325" t="s">
        <v>736</v>
      </c>
      <c r="AK192" s="331" t="s">
        <v>730</v>
      </c>
      <c r="AL192" s="325" t="s">
        <v>3973</v>
      </c>
      <c r="AM192" s="331" t="s">
        <v>730</v>
      </c>
      <c r="AN192" s="330" t="s">
        <v>3949</v>
      </c>
      <c r="AO192" s="337" t="s">
        <v>730</v>
      </c>
      <c r="AP192" s="326"/>
      <c r="AQ192" s="326"/>
      <c r="AR192" s="326"/>
      <c r="AS192" s="325" t="s">
        <v>3968</v>
      </c>
      <c r="AT192" s="334" t="s">
        <v>730</v>
      </c>
      <c r="AU192" s="325" t="s">
        <v>1625</v>
      </c>
      <c r="AV192" s="334" t="s">
        <v>730</v>
      </c>
      <c r="AW192" s="334" t="s">
        <v>730</v>
      </c>
    </row>
    <row r="193" spans="1:49" x14ac:dyDescent="0.25">
      <c r="A193" s="267" t="b">
        <f t="shared" si="8"/>
        <v>0</v>
      </c>
      <c r="B193" s="268" t="b">
        <f t="shared" si="9"/>
        <v>0</v>
      </c>
      <c r="C193" s="269" t="b">
        <f t="shared" si="10"/>
        <v>0</v>
      </c>
      <c r="D193" s="270" t="b">
        <f t="shared" si="11"/>
        <v>0</v>
      </c>
      <c r="F193" s="325" t="s">
        <v>838</v>
      </c>
      <c r="G193" t="s">
        <v>3766</v>
      </c>
      <c r="H193" s="312" t="s">
        <v>3257</v>
      </c>
      <c r="I193" s="325" t="s">
        <v>1403</v>
      </c>
      <c r="J193" t="s">
        <v>3769</v>
      </c>
      <c r="K193" s="312" t="s">
        <v>3259</v>
      </c>
      <c r="L193" s="325" t="s">
        <v>713</v>
      </c>
      <c r="M193" s="335" t="s">
        <v>730</v>
      </c>
      <c r="N193" s="325" t="s">
        <v>714</v>
      </c>
      <c r="O193" s="335" t="s">
        <v>730</v>
      </c>
      <c r="P193" s="325" t="s">
        <v>715</v>
      </c>
      <c r="Q193" t="s">
        <v>4642</v>
      </c>
      <c r="R193" s="325" t="s">
        <v>716</v>
      </c>
      <c r="S193" s="335" t="s">
        <v>730</v>
      </c>
      <c r="T193" s="325" t="s">
        <v>841</v>
      </c>
      <c r="U193" s="334" t="s">
        <v>730</v>
      </c>
      <c r="V193" s="325" t="s">
        <v>4113</v>
      </c>
      <c r="W193" s="339" t="s">
        <v>730</v>
      </c>
      <c r="X193" s="330" t="s">
        <v>850</v>
      </c>
      <c r="Y193" s="331" t="s">
        <v>730</v>
      </c>
      <c r="Z193" s="325" t="s">
        <v>719</v>
      </c>
      <c r="AA193" s="334" t="s">
        <v>730</v>
      </c>
      <c r="AB193" s="325" t="s">
        <v>723</v>
      </c>
      <c r="AC193" s="331" t="s">
        <v>730</v>
      </c>
      <c r="AD193" s="325" t="s">
        <v>4114</v>
      </c>
      <c r="AE193" s="331" t="s">
        <v>730</v>
      </c>
      <c r="AF193" s="325" t="s">
        <v>724</v>
      </c>
      <c r="AG193" s="338" t="s">
        <v>730</v>
      </c>
      <c r="AH193" s="325" t="s">
        <v>735</v>
      </c>
      <c r="AI193" s="335" t="s">
        <v>730</v>
      </c>
      <c r="AJ193" s="325" t="s">
        <v>736</v>
      </c>
      <c r="AK193" s="331" t="s">
        <v>730</v>
      </c>
      <c r="AL193" s="325" t="s">
        <v>3973</v>
      </c>
      <c r="AM193" s="331" t="s">
        <v>730</v>
      </c>
      <c r="AN193" s="330" t="s">
        <v>3949</v>
      </c>
      <c r="AO193" s="337" t="s">
        <v>730</v>
      </c>
      <c r="AP193" s="326"/>
      <c r="AQ193" s="326"/>
      <c r="AR193" s="326"/>
      <c r="AS193" s="325" t="s">
        <v>3968</v>
      </c>
      <c r="AT193" s="334" t="s">
        <v>730</v>
      </c>
      <c r="AU193" s="325" t="s">
        <v>1625</v>
      </c>
      <c r="AV193" s="334" t="s">
        <v>730</v>
      </c>
      <c r="AW193" s="334" t="s">
        <v>730</v>
      </c>
    </row>
    <row r="194" spans="1:49" x14ac:dyDescent="0.25">
      <c r="A194" s="267" t="b">
        <f t="shared" si="8"/>
        <v>0</v>
      </c>
      <c r="B194" s="268" t="b">
        <f t="shared" si="9"/>
        <v>0</v>
      </c>
      <c r="C194" s="269" t="b">
        <f t="shared" si="10"/>
        <v>0</v>
      </c>
      <c r="D194" s="270" t="b">
        <f t="shared" si="11"/>
        <v>0</v>
      </c>
      <c r="F194" s="325" t="s">
        <v>838</v>
      </c>
      <c r="G194" t="s">
        <v>3768</v>
      </c>
      <c r="H194" s="312" t="s">
        <v>3258</v>
      </c>
      <c r="I194" s="325" t="s">
        <v>1403</v>
      </c>
      <c r="J194" t="s">
        <v>4552</v>
      </c>
      <c r="K194" s="312" t="s">
        <v>3259</v>
      </c>
      <c r="L194" s="325" t="s">
        <v>713</v>
      </c>
      <c r="M194" s="335" t="s">
        <v>730</v>
      </c>
      <c r="N194" s="325" t="s">
        <v>714</v>
      </c>
      <c r="O194" s="335" t="s">
        <v>730</v>
      </c>
      <c r="P194" s="325" t="s">
        <v>715</v>
      </c>
      <c r="Q194" t="s">
        <v>4550</v>
      </c>
      <c r="R194" s="325" t="s">
        <v>716</v>
      </c>
      <c r="S194" s="335" t="s">
        <v>730</v>
      </c>
      <c r="T194" s="325" t="s">
        <v>841</v>
      </c>
      <c r="U194" s="334" t="s">
        <v>730</v>
      </c>
      <c r="V194" s="325" t="s">
        <v>4113</v>
      </c>
      <c r="W194" s="339" t="s">
        <v>730</v>
      </c>
      <c r="X194" s="330" t="s">
        <v>850</v>
      </c>
      <c r="Y194" s="331" t="s">
        <v>730</v>
      </c>
      <c r="Z194" s="325" t="s">
        <v>719</v>
      </c>
      <c r="AA194" s="334" t="s">
        <v>730</v>
      </c>
      <c r="AB194" s="325" t="s">
        <v>723</v>
      </c>
      <c r="AC194" s="331" t="s">
        <v>730</v>
      </c>
      <c r="AD194" s="325" t="s">
        <v>4114</v>
      </c>
      <c r="AE194" s="331" t="s">
        <v>730</v>
      </c>
      <c r="AF194" s="325" t="s">
        <v>724</v>
      </c>
      <c r="AG194" s="338" t="s">
        <v>730</v>
      </c>
      <c r="AH194" s="325" t="s">
        <v>735</v>
      </c>
      <c r="AI194" s="335" t="s">
        <v>730</v>
      </c>
      <c r="AJ194" s="325" t="s">
        <v>736</v>
      </c>
      <c r="AK194" s="331" t="s">
        <v>730</v>
      </c>
      <c r="AL194" s="325" t="s">
        <v>3973</v>
      </c>
      <c r="AM194" s="331" t="s">
        <v>730</v>
      </c>
      <c r="AN194" s="330" t="s">
        <v>3949</v>
      </c>
      <c r="AO194" s="337" t="s">
        <v>730</v>
      </c>
      <c r="AP194" s="326"/>
      <c r="AQ194" s="326"/>
      <c r="AR194" s="326"/>
      <c r="AS194" s="325" t="s">
        <v>3968</v>
      </c>
      <c r="AT194" s="334" t="s">
        <v>730</v>
      </c>
      <c r="AU194" s="325" t="s">
        <v>1625</v>
      </c>
      <c r="AV194" s="334" t="s">
        <v>730</v>
      </c>
      <c r="AW194" s="334" t="s">
        <v>730</v>
      </c>
    </row>
    <row r="195" spans="1:49" x14ac:dyDescent="0.25">
      <c r="A195" s="267" t="b">
        <f t="shared" si="8"/>
        <v>0</v>
      </c>
      <c r="B195" s="268" t="b">
        <f t="shared" si="9"/>
        <v>0</v>
      </c>
      <c r="C195" s="269" t="b">
        <f t="shared" si="10"/>
        <v>0</v>
      </c>
      <c r="D195" s="270" t="b">
        <f t="shared" si="11"/>
        <v>0</v>
      </c>
      <c r="F195" s="325" t="s">
        <v>838</v>
      </c>
      <c r="G195" t="s">
        <v>3770</v>
      </c>
      <c r="H195" s="312" t="s">
        <v>3258</v>
      </c>
      <c r="I195" s="325" t="s">
        <v>1403</v>
      </c>
      <c r="J195" t="s">
        <v>3771</v>
      </c>
      <c r="K195" s="312" t="s">
        <v>3259</v>
      </c>
      <c r="L195" s="325" t="s">
        <v>713</v>
      </c>
      <c r="M195" s="335" t="s">
        <v>730</v>
      </c>
      <c r="N195" s="325" t="s">
        <v>714</v>
      </c>
      <c r="O195" s="335" t="s">
        <v>730</v>
      </c>
      <c r="P195" s="325" t="s">
        <v>715</v>
      </c>
      <c r="Q195" s="335" t="s">
        <v>730</v>
      </c>
      <c r="R195" s="325" t="s">
        <v>716</v>
      </c>
      <c r="S195" s="335" t="s">
        <v>730</v>
      </c>
      <c r="T195" s="325" t="s">
        <v>841</v>
      </c>
      <c r="U195" s="334" t="s">
        <v>730</v>
      </c>
      <c r="V195" s="325" t="s">
        <v>4113</v>
      </c>
      <c r="W195" s="339" t="s">
        <v>730</v>
      </c>
      <c r="X195" s="330" t="s">
        <v>850</v>
      </c>
      <c r="Y195" s="331" t="s">
        <v>730</v>
      </c>
      <c r="Z195" s="325" t="s">
        <v>719</v>
      </c>
      <c r="AA195" s="334" t="s">
        <v>730</v>
      </c>
      <c r="AB195" s="325" t="s">
        <v>723</v>
      </c>
      <c r="AC195" s="331" t="s">
        <v>730</v>
      </c>
      <c r="AD195" s="325" t="s">
        <v>4114</v>
      </c>
      <c r="AE195" s="331" t="s">
        <v>730</v>
      </c>
      <c r="AF195" s="325" t="s">
        <v>724</v>
      </c>
      <c r="AG195" s="338" t="s">
        <v>730</v>
      </c>
      <c r="AH195" s="325" t="s">
        <v>735</v>
      </c>
      <c r="AI195" s="335" t="s">
        <v>730</v>
      </c>
      <c r="AJ195" s="325" t="s">
        <v>736</v>
      </c>
      <c r="AK195" s="331" t="s">
        <v>730</v>
      </c>
      <c r="AL195" s="325" t="s">
        <v>3973</v>
      </c>
      <c r="AM195" s="331" t="s">
        <v>730</v>
      </c>
      <c r="AN195" s="330" t="s">
        <v>3949</v>
      </c>
      <c r="AO195" s="337" t="s">
        <v>730</v>
      </c>
      <c r="AP195" s="326"/>
      <c r="AQ195" s="326"/>
      <c r="AR195" s="326"/>
      <c r="AS195" s="325" t="s">
        <v>3968</v>
      </c>
      <c r="AT195" s="334" t="s">
        <v>730</v>
      </c>
      <c r="AU195" s="325" t="s">
        <v>1625</v>
      </c>
      <c r="AV195" s="334" t="s">
        <v>730</v>
      </c>
      <c r="AW195" s="334" t="s">
        <v>730</v>
      </c>
    </row>
    <row r="196" spans="1:49" x14ac:dyDescent="0.25">
      <c r="A196" s="267" t="b">
        <f t="shared" si="8"/>
        <v>0</v>
      </c>
      <c r="B196" s="268" t="b">
        <f t="shared" si="9"/>
        <v>0</v>
      </c>
      <c r="C196" s="269" t="b">
        <f t="shared" si="10"/>
        <v>0</v>
      </c>
      <c r="D196" s="270" t="b">
        <f t="shared" si="11"/>
        <v>0</v>
      </c>
      <c r="F196" s="325" t="s">
        <v>838</v>
      </c>
      <c r="G196" t="s">
        <v>4665</v>
      </c>
      <c r="H196" s="312" t="s">
        <v>3258</v>
      </c>
      <c r="I196" s="325" t="s">
        <v>1403</v>
      </c>
      <c r="J196" t="s">
        <v>3773</v>
      </c>
      <c r="K196" s="312" t="s">
        <v>3259</v>
      </c>
      <c r="L196" s="325" t="s">
        <v>713</v>
      </c>
      <c r="M196" s="335" t="s">
        <v>730</v>
      </c>
      <c r="N196" s="325" t="s">
        <v>714</v>
      </c>
      <c r="O196" s="335" t="s">
        <v>730</v>
      </c>
      <c r="P196" s="325" t="s">
        <v>715</v>
      </c>
      <c r="Q196" s="335" t="s">
        <v>730</v>
      </c>
      <c r="R196" s="325" t="s">
        <v>716</v>
      </c>
      <c r="S196" s="335" t="s">
        <v>730</v>
      </c>
      <c r="T196" s="325" t="s">
        <v>841</v>
      </c>
      <c r="U196" s="334" t="s">
        <v>730</v>
      </c>
      <c r="V196" s="325" t="s">
        <v>4113</v>
      </c>
      <c r="W196" s="339" t="s">
        <v>730</v>
      </c>
      <c r="X196" s="330" t="s">
        <v>850</v>
      </c>
      <c r="Y196" s="331" t="s">
        <v>730</v>
      </c>
      <c r="Z196" s="325" t="s">
        <v>719</v>
      </c>
      <c r="AA196" s="334" t="s">
        <v>730</v>
      </c>
      <c r="AB196" s="325" t="s">
        <v>723</v>
      </c>
      <c r="AC196" s="331" t="s">
        <v>730</v>
      </c>
      <c r="AD196" s="325" t="s">
        <v>4114</v>
      </c>
      <c r="AE196" s="331" t="s">
        <v>730</v>
      </c>
      <c r="AF196" s="325" t="s">
        <v>724</v>
      </c>
      <c r="AG196" s="338" t="s">
        <v>730</v>
      </c>
      <c r="AH196" s="325" t="s">
        <v>735</v>
      </c>
      <c r="AI196" s="335" t="s">
        <v>730</v>
      </c>
      <c r="AJ196" s="325" t="s">
        <v>736</v>
      </c>
      <c r="AK196" s="331" t="s">
        <v>730</v>
      </c>
      <c r="AL196" s="325" t="s">
        <v>3973</v>
      </c>
      <c r="AM196" s="331" t="s">
        <v>730</v>
      </c>
      <c r="AN196" s="330" t="s">
        <v>3949</v>
      </c>
      <c r="AO196" s="337" t="s">
        <v>730</v>
      </c>
      <c r="AP196" s="326"/>
      <c r="AQ196" s="326"/>
      <c r="AR196" s="326"/>
      <c r="AS196" s="325" t="s">
        <v>3968</v>
      </c>
      <c r="AT196" s="334" t="s">
        <v>730</v>
      </c>
      <c r="AU196" s="325" t="s">
        <v>1625</v>
      </c>
      <c r="AV196" s="334" t="s">
        <v>730</v>
      </c>
      <c r="AW196" s="334" t="s">
        <v>730</v>
      </c>
    </row>
    <row r="197" spans="1:49" x14ac:dyDescent="0.25">
      <c r="A197" s="267" t="b">
        <f t="shared" si="8"/>
        <v>0</v>
      </c>
      <c r="B197" s="268" t="b">
        <f t="shared" si="9"/>
        <v>0</v>
      </c>
      <c r="C197" s="269" t="b">
        <f t="shared" si="10"/>
        <v>0</v>
      </c>
      <c r="D197" s="270" t="b">
        <f t="shared" si="11"/>
        <v>0</v>
      </c>
      <c r="F197" s="325" t="s">
        <v>838</v>
      </c>
      <c r="G197" t="s">
        <v>3772</v>
      </c>
      <c r="H197" s="312" t="s">
        <v>3258</v>
      </c>
      <c r="I197" s="325" t="s">
        <v>1403</v>
      </c>
      <c r="J197" t="s">
        <v>3775</v>
      </c>
      <c r="K197" s="312" t="s">
        <v>3259</v>
      </c>
      <c r="L197" s="325" t="s">
        <v>713</v>
      </c>
      <c r="M197" s="335" t="s">
        <v>730</v>
      </c>
      <c r="N197" s="325" t="s">
        <v>714</v>
      </c>
      <c r="O197" s="335" t="s">
        <v>730</v>
      </c>
      <c r="P197" s="325" t="s">
        <v>715</v>
      </c>
      <c r="Q197" s="335" t="s">
        <v>730</v>
      </c>
      <c r="R197" s="325" t="s">
        <v>716</v>
      </c>
      <c r="S197" s="335" t="s">
        <v>730</v>
      </c>
      <c r="T197" s="325" t="s">
        <v>841</v>
      </c>
      <c r="U197" s="334" t="s">
        <v>730</v>
      </c>
      <c r="V197" s="325" t="s">
        <v>4113</v>
      </c>
      <c r="W197" s="339" t="s">
        <v>730</v>
      </c>
      <c r="X197" s="330" t="s">
        <v>850</v>
      </c>
      <c r="Y197" s="331" t="s">
        <v>730</v>
      </c>
      <c r="Z197" s="325" t="s">
        <v>719</v>
      </c>
      <c r="AA197" s="334" t="s">
        <v>730</v>
      </c>
      <c r="AB197" s="325" t="s">
        <v>723</v>
      </c>
      <c r="AC197" s="331" t="s">
        <v>730</v>
      </c>
      <c r="AD197" s="325" t="s">
        <v>4114</v>
      </c>
      <c r="AE197" s="331" t="s">
        <v>730</v>
      </c>
      <c r="AF197" s="325" t="s">
        <v>724</v>
      </c>
      <c r="AG197" s="338" t="s">
        <v>730</v>
      </c>
      <c r="AH197" s="325" t="s">
        <v>735</v>
      </c>
      <c r="AI197" s="335" t="s">
        <v>730</v>
      </c>
      <c r="AJ197" s="325" t="s">
        <v>736</v>
      </c>
      <c r="AK197" s="331" t="s">
        <v>730</v>
      </c>
      <c r="AL197" s="325" t="s">
        <v>3973</v>
      </c>
      <c r="AM197" s="331" t="s">
        <v>730</v>
      </c>
      <c r="AN197" s="330" t="s">
        <v>3949</v>
      </c>
      <c r="AO197" s="337" t="s">
        <v>730</v>
      </c>
      <c r="AP197" s="326"/>
      <c r="AQ197" s="326"/>
      <c r="AR197" s="326"/>
      <c r="AS197" s="325" t="s">
        <v>3968</v>
      </c>
      <c r="AT197" s="334" t="s">
        <v>730</v>
      </c>
      <c r="AU197" s="325" t="s">
        <v>1625</v>
      </c>
      <c r="AV197" s="334" t="s">
        <v>730</v>
      </c>
      <c r="AW197" s="334" t="s">
        <v>730</v>
      </c>
    </row>
    <row r="198" spans="1:49" x14ac:dyDescent="0.25">
      <c r="A198" s="267" t="b">
        <f t="shared" si="8"/>
        <v>0</v>
      </c>
      <c r="B198" s="268" t="b">
        <f t="shared" si="9"/>
        <v>0</v>
      </c>
      <c r="C198" s="269" t="b">
        <f t="shared" si="10"/>
        <v>0</v>
      </c>
      <c r="D198" s="270" t="b">
        <f t="shared" si="11"/>
        <v>0</v>
      </c>
      <c r="F198" s="325" t="s">
        <v>838</v>
      </c>
      <c r="G198" t="s">
        <v>3774</v>
      </c>
      <c r="H198" s="312" t="s">
        <v>3258</v>
      </c>
      <c r="I198" s="325" t="s">
        <v>1403</v>
      </c>
      <c r="J198" t="s">
        <v>4666</v>
      </c>
      <c r="K198" s="312" t="s">
        <v>3259</v>
      </c>
      <c r="L198" s="325" t="s">
        <v>713</v>
      </c>
      <c r="M198" s="335" t="s">
        <v>730</v>
      </c>
      <c r="N198" s="325" t="s">
        <v>714</v>
      </c>
      <c r="O198" s="335" t="s">
        <v>730</v>
      </c>
      <c r="P198" s="325" t="s">
        <v>715</v>
      </c>
      <c r="Q198" s="335" t="s">
        <v>730</v>
      </c>
      <c r="R198" s="325" t="s">
        <v>716</v>
      </c>
      <c r="S198" s="335" t="s">
        <v>730</v>
      </c>
      <c r="T198" s="325" t="s">
        <v>841</v>
      </c>
      <c r="U198" s="334" t="s">
        <v>730</v>
      </c>
      <c r="V198" s="325" t="s">
        <v>4113</v>
      </c>
      <c r="W198" s="339" t="s">
        <v>730</v>
      </c>
      <c r="X198" s="330" t="s">
        <v>850</v>
      </c>
      <c r="Y198" s="331" t="s">
        <v>730</v>
      </c>
      <c r="Z198" s="325" t="s">
        <v>719</v>
      </c>
      <c r="AA198" s="334" t="s">
        <v>730</v>
      </c>
      <c r="AB198" s="325" t="s">
        <v>723</v>
      </c>
      <c r="AC198" s="331" t="s">
        <v>730</v>
      </c>
      <c r="AD198" s="325" t="s">
        <v>4114</v>
      </c>
      <c r="AE198" s="331" t="s">
        <v>730</v>
      </c>
      <c r="AF198" s="325" t="s">
        <v>724</v>
      </c>
      <c r="AG198" s="338" t="s">
        <v>730</v>
      </c>
      <c r="AH198" s="325" t="s">
        <v>735</v>
      </c>
      <c r="AI198" s="335" t="s">
        <v>730</v>
      </c>
      <c r="AJ198" s="325" t="s">
        <v>736</v>
      </c>
      <c r="AK198" s="331" t="s">
        <v>730</v>
      </c>
      <c r="AL198" s="325" t="s">
        <v>3973</v>
      </c>
      <c r="AM198" s="331" t="s">
        <v>730</v>
      </c>
      <c r="AN198" s="330" t="s">
        <v>3949</v>
      </c>
      <c r="AO198" s="337" t="s">
        <v>730</v>
      </c>
      <c r="AP198" s="326"/>
      <c r="AQ198" s="326"/>
      <c r="AR198" s="326"/>
      <c r="AS198" s="325" t="s">
        <v>3968</v>
      </c>
      <c r="AT198" s="334" t="s">
        <v>730</v>
      </c>
      <c r="AU198" s="325" t="s">
        <v>1625</v>
      </c>
      <c r="AV198" s="334" t="s">
        <v>730</v>
      </c>
      <c r="AW198" s="334" t="s">
        <v>730</v>
      </c>
    </row>
    <row r="199" spans="1:49" x14ac:dyDescent="0.25">
      <c r="A199" s="267" t="b">
        <f t="shared" si="8"/>
        <v>0</v>
      </c>
      <c r="B199" s="268" t="b">
        <f t="shared" si="9"/>
        <v>0</v>
      </c>
      <c r="C199" s="269" t="b">
        <f t="shared" si="10"/>
        <v>0</v>
      </c>
      <c r="D199" s="270" t="b">
        <f t="shared" si="11"/>
        <v>0</v>
      </c>
      <c r="F199" s="325" t="s">
        <v>838</v>
      </c>
      <c r="G199" t="s">
        <v>3776</v>
      </c>
      <c r="H199" s="312" t="s">
        <v>3258</v>
      </c>
      <c r="I199" s="325" t="s">
        <v>1403</v>
      </c>
      <c r="J199" t="s">
        <v>4667</v>
      </c>
      <c r="K199" s="312" t="s">
        <v>3259</v>
      </c>
      <c r="L199" s="325" t="s">
        <v>713</v>
      </c>
      <c r="M199" s="335" t="s">
        <v>730</v>
      </c>
      <c r="N199" s="325" t="s">
        <v>714</v>
      </c>
      <c r="O199" s="335" t="s">
        <v>730</v>
      </c>
      <c r="P199" s="325" t="s">
        <v>715</v>
      </c>
      <c r="Q199" s="335" t="s">
        <v>730</v>
      </c>
      <c r="R199" s="325" t="s">
        <v>716</v>
      </c>
      <c r="S199" s="335" t="s">
        <v>730</v>
      </c>
      <c r="T199" s="325" t="s">
        <v>841</v>
      </c>
      <c r="U199" s="334" t="s">
        <v>730</v>
      </c>
      <c r="V199" s="325" t="s">
        <v>4113</v>
      </c>
      <c r="W199" s="339" t="s">
        <v>730</v>
      </c>
      <c r="X199" s="330" t="s">
        <v>850</v>
      </c>
      <c r="Y199" s="331" t="s">
        <v>730</v>
      </c>
      <c r="Z199" s="325" t="s">
        <v>719</v>
      </c>
      <c r="AA199" s="334" t="s">
        <v>730</v>
      </c>
      <c r="AB199" s="325" t="s">
        <v>723</v>
      </c>
      <c r="AC199" s="331" t="s">
        <v>730</v>
      </c>
      <c r="AD199" s="325" t="s">
        <v>4114</v>
      </c>
      <c r="AE199" s="331" t="s">
        <v>730</v>
      </c>
      <c r="AF199" s="325" t="s">
        <v>724</v>
      </c>
      <c r="AG199" s="338" t="s">
        <v>730</v>
      </c>
      <c r="AH199" s="325" t="s">
        <v>735</v>
      </c>
      <c r="AI199" s="335" t="s">
        <v>730</v>
      </c>
      <c r="AJ199" s="325" t="s">
        <v>736</v>
      </c>
      <c r="AK199" s="331" t="s">
        <v>730</v>
      </c>
      <c r="AL199" s="325" t="s">
        <v>3973</v>
      </c>
      <c r="AM199" s="331" t="s">
        <v>730</v>
      </c>
      <c r="AN199" s="330" t="s">
        <v>3949</v>
      </c>
      <c r="AO199" s="337" t="s">
        <v>730</v>
      </c>
      <c r="AP199" s="326"/>
      <c r="AQ199" s="326"/>
      <c r="AR199" s="326"/>
      <c r="AS199" s="325" t="s">
        <v>3968</v>
      </c>
      <c r="AT199" s="334" t="s">
        <v>730</v>
      </c>
      <c r="AU199" s="325" t="s">
        <v>1625</v>
      </c>
      <c r="AV199" s="334" t="s">
        <v>730</v>
      </c>
      <c r="AW199" s="334" t="s">
        <v>730</v>
      </c>
    </row>
    <row r="200" spans="1:49" x14ac:dyDescent="0.25">
      <c r="A200" s="267" t="b">
        <f t="shared" si="8"/>
        <v>0</v>
      </c>
      <c r="B200" s="268" t="b">
        <f t="shared" si="9"/>
        <v>0</v>
      </c>
      <c r="C200" s="269" t="b">
        <f t="shared" si="10"/>
        <v>0</v>
      </c>
      <c r="D200" s="270" t="b">
        <f t="shared" si="11"/>
        <v>0</v>
      </c>
      <c r="F200" s="325" t="s">
        <v>838</v>
      </c>
      <c r="G200" t="s">
        <v>3778</v>
      </c>
      <c r="H200" s="312" t="s">
        <v>3258</v>
      </c>
      <c r="I200" s="325" t="s">
        <v>1403</v>
      </c>
      <c r="J200" t="s">
        <v>4668</v>
      </c>
      <c r="K200" s="312" t="s">
        <v>3259</v>
      </c>
      <c r="L200" s="325" t="s">
        <v>713</v>
      </c>
      <c r="M200" s="335" t="s">
        <v>730</v>
      </c>
      <c r="N200" s="325" t="s">
        <v>714</v>
      </c>
      <c r="O200" s="335" t="s">
        <v>730</v>
      </c>
      <c r="P200" s="325" t="s">
        <v>715</v>
      </c>
      <c r="Q200" s="335" t="s">
        <v>730</v>
      </c>
      <c r="R200" s="325" t="s">
        <v>716</v>
      </c>
      <c r="S200" s="335" t="s">
        <v>730</v>
      </c>
      <c r="T200" s="325" t="s">
        <v>841</v>
      </c>
      <c r="U200" s="334" t="s">
        <v>730</v>
      </c>
      <c r="V200" s="325" t="s">
        <v>4113</v>
      </c>
      <c r="W200" s="339" t="s">
        <v>730</v>
      </c>
      <c r="X200" s="330" t="s">
        <v>850</v>
      </c>
      <c r="Y200" s="331" t="s">
        <v>730</v>
      </c>
      <c r="Z200" s="325" t="s">
        <v>719</v>
      </c>
      <c r="AA200" s="334" t="s">
        <v>730</v>
      </c>
      <c r="AB200" s="325" t="s">
        <v>723</v>
      </c>
      <c r="AC200" s="331" t="s">
        <v>730</v>
      </c>
      <c r="AD200" s="325" t="s">
        <v>4114</v>
      </c>
      <c r="AE200" s="331" t="s">
        <v>730</v>
      </c>
      <c r="AF200" s="325" t="s">
        <v>724</v>
      </c>
      <c r="AG200" s="338" t="s">
        <v>730</v>
      </c>
      <c r="AH200" s="325" t="s">
        <v>735</v>
      </c>
      <c r="AI200" s="335" t="s">
        <v>730</v>
      </c>
      <c r="AJ200" s="325" t="s">
        <v>736</v>
      </c>
      <c r="AK200" s="331" t="s">
        <v>730</v>
      </c>
      <c r="AL200" s="325" t="s">
        <v>3973</v>
      </c>
      <c r="AM200" s="331" t="s">
        <v>730</v>
      </c>
      <c r="AN200" s="330" t="s">
        <v>3949</v>
      </c>
      <c r="AO200" s="337" t="s">
        <v>730</v>
      </c>
      <c r="AP200" s="326"/>
      <c r="AQ200" s="326"/>
      <c r="AR200" s="326"/>
      <c r="AS200" s="325" t="s">
        <v>3968</v>
      </c>
      <c r="AT200" s="334" t="s">
        <v>730</v>
      </c>
      <c r="AU200" s="325" t="s">
        <v>1625</v>
      </c>
      <c r="AV200" s="334" t="s">
        <v>730</v>
      </c>
      <c r="AW200" s="334" t="s">
        <v>730</v>
      </c>
    </row>
    <row r="201" spans="1:49" x14ac:dyDescent="0.25">
      <c r="A201" s="267" t="b">
        <f t="shared" si="8"/>
        <v>0</v>
      </c>
      <c r="B201" s="268" t="b">
        <f t="shared" si="9"/>
        <v>0</v>
      </c>
      <c r="C201" s="269" t="b">
        <f t="shared" si="10"/>
        <v>0</v>
      </c>
      <c r="D201" s="270" t="b">
        <f t="shared" si="11"/>
        <v>0</v>
      </c>
      <c r="F201" s="325" t="s">
        <v>838</v>
      </c>
      <c r="G201" t="s">
        <v>3780</v>
      </c>
      <c r="H201" s="312" t="s">
        <v>3257</v>
      </c>
      <c r="I201" s="325" t="s">
        <v>1403</v>
      </c>
      <c r="J201" t="s">
        <v>4669</v>
      </c>
      <c r="K201" s="312" t="s">
        <v>3259</v>
      </c>
      <c r="L201" s="325" t="s">
        <v>713</v>
      </c>
      <c r="M201" s="335" t="s">
        <v>730</v>
      </c>
      <c r="N201" s="325" t="s">
        <v>714</v>
      </c>
      <c r="O201" s="335" t="s">
        <v>730</v>
      </c>
      <c r="P201" s="325" t="s">
        <v>715</v>
      </c>
      <c r="Q201" s="335" t="s">
        <v>730</v>
      </c>
      <c r="R201" s="325" t="s">
        <v>716</v>
      </c>
      <c r="S201" s="335" t="s">
        <v>730</v>
      </c>
      <c r="T201" s="325" t="s">
        <v>841</v>
      </c>
      <c r="U201" s="334" t="s">
        <v>730</v>
      </c>
      <c r="V201" s="325" t="s">
        <v>4113</v>
      </c>
      <c r="W201" s="339" t="s">
        <v>730</v>
      </c>
      <c r="X201" s="330" t="s">
        <v>850</v>
      </c>
      <c r="Y201" s="331" t="s">
        <v>730</v>
      </c>
      <c r="Z201" s="325" t="s">
        <v>719</v>
      </c>
      <c r="AA201" s="334" t="s">
        <v>730</v>
      </c>
      <c r="AB201" s="325" t="s">
        <v>723</v>
      </c>
      <c r="AC201" s="331" t="s">
        <v>730</v>
      </c>
      <c r="AD201" s="325" t="s">
        <v>4114</v>
      </c>
      <c r="AE201" s="331" t="s">
        <v>730</v>
      </c>
      <c r="AF201" s="325" t="s">
        <v>724</v>
      </c>
      <c r="AG201" s="338" t="s">
        <v>730</v>
      </c>
      <c r="AH201" s="325" t="s">
        <v>735</v>
      </c>
      <c r="AI201" s="335" t="s">
        <v>730</v>
      </c>
      <c r="AJ201" s="325" t="s">
        <v>736</v>
      </c>
      <c r="AK201" s="331" t="s">
        <v>730</v>
      </c>
      <c r="AL201" s="325" t="s">
        <v>3973</v>
      </c>
      <c r="AM201" s="331" t="s">
        <v>730</v>
      </c>
      <c r="AN201" s="330" t="s">
        <v>3949</v>
      </c>
      <c r="AO201" s="337" t="s">
        <v>730</v>
      </c>
      <c r="AP201" s="326"/>
      <c r="AQ201" s="326"/>
      <c r="AR201" s="326"/>
      <c r="AS201" s="325" t="s">
        <v>3968</v>
      </c>
      <c r="AT201" s="334" t="s">
        <v>730</v>
      </c>
      <c r="AU201" s="325" t="s">
        <v>1625</v>
      </c>
      <c r="AV201" s="334" t="s">
        <v>730</v>
      </c>
      <c r="AW201" s="334" t="s">
        <v>730</v>
      </c>
    </row>
    <row r="202" spans="1:49" x14ac:dyDescent="0.25">
      <c r="A202" s="267" t="b">
        <f t="shared" ref="A202:A265" si="12">IF($A$1=F181,G181,IF($A$1=I181,J181,IF($A$1=L181,M181,IF($A$1=N181,O181,IF($A$1=P181,Q181,IF($A$1=R181,S181,IF($A$1=T181,U181,IF($A$1=V181,W181,IF($A$1=X181,Y181,IF($A$1=Z181,AA181,IF($A$1=AB181,AC181,IF($A$1=AD181,AE181,IF($A$1=AF181,AG181,IF($A$1=AH181,AI181,IF($A$1=AJ181,AK182,IF($A$1=AL181,AM181,IF($A$1=AN181,AO181,IF($A$1=AS181,AT181,IF($A$1=AU181,AV181)))))))))))))))))))</f>
        <v>0</v>
      </c>
      <c r="B202" s="268" t="b">
        <f t="shared" ref="B202:B265" si="13">IF($B$1=F181,G181,IF($B$1=I181,J181,IF($B$1=L181,M181,IF($B$1=N181,O181,IF($B$1=P181,Q181,IF($B$1=R181,S181,IF($B$1=T181,U181,IF($B$1=V181,W181,IF($B$1=X181,Y181,IF($B$1=Z181,AA181,IF($B$1=AB181,AC181,IF($B$1=AD181,AE181,IF($B$1=AF181,AG181,IF($B$1=AH181,AI181,IF($B$1=AJ181,AK182,IF($B$1=AL181,AM181,IF($B$1=AN181,AO181,IF($B$1=AS181,AT181,IF($B$1=AU181,AV181)))))))))))))))))))</f>
        <v>0</v>
      </c>
      <c r="C202" s="269" t="b">
        <f t="shared" ref="C202:C265" si="14">IF($C$1=F181,G181,IF($C$1=I181,J181,IF($C$1=L181,M181,IF($C$1=N181,O181,IF($C$1=P181,Q181,IF($C$1=R181,S181,IF($C$1=T181,U181,IF($C$1=V181,W181,IF($C$1=X181,Y181,IF($C$1=Z181,AA181,IF($C$1=AB181,AC181,IF($C$1=AD181,AE181,IF($C$1=AF181,AG181,IF($C$1=AH181,AI181,IF($C$1=AJ181,AK182,IF($C$1=AL181,AM181,IF($C$1=AN181,AO181,IF($C$1=AS181,AT181,IF($C$1=AU181,AV181)))))))))))))))))))</f>
        <v>0</v>
      </c>
      <c r="D202" s="270" t="b">
        <f t="shared" ref="D202:D265" si="15">IF($D$1=F181,G181,IF($D$1=I181,J181,IF($D$1=L181,M181,IF($D$1=N181,O181,IF($D$1=P181,Q181,IF($D$1=R181,S181,IF($D$1=T181,U181,IF($D$1=V181,W181,IF($D$1=X181,Y181,IF($D$1=Z181,AA181,IF($D$1=AB181,AC181,IF($D$1=AD181,AE181,IF($D$1=AF181,AG181,IF($D$1=AH181,AI181,IF($D$1=AJ181,AK182,IF($D$1=AL181,AM181,IF($D$1=AN181,AO181,IF($D$1=AS181,AT181,IF($D$1=AU181,AV181)))))))))))))))))))</f>
        <v>0</v>
      </c>
      <c r="F202" s="325" t="s">
        <v>838</v>
      </c>
      <c r="G202" t="s">
        <v>3782</v>
      </c>
      <c r="H202" s="312" t="s">
        <v>3257</v>
      </c>
      <c r="I202" s="325" t="s">
        <v>1403</v>
      </c>
      <c r="J202" t="s">
        <v>4670</v>
      </c>
      <c r="K202" s="312" t="s">
        <v>3259</v>
      </c>
      <c r="L202" s="325" t="s">
        <v>713</v>
      </c>
      <c r="M202" s="335" t="s">
        <v>730</v>
      </c>
      <c r="N202" s="325" t="s">
        <v>714</v>
      </c>
      <c r="O202" s="335" t="s">
        <v>730</v>
      </c>
      <c r="P202" s="325" t="s">
        <v>715</v>
      </c>
      <c r="Q202" s="335" t="s">
        <v>730</v>
      </c>
      <c r="R202" s="325" t="s">
        <v>716</v>
      </c>
      <c r="S202" s="335" t="s">
        <v>730</v>
      </c>
      <c r="T202" s="325" t="s">
        <v>841</v>
      </c>
      <c r="U202" s="334" t="s">
        <v>730</v>
      </c>
      <c r="V202" s="325" t="s">
        <v>4113</v>
      </c>
      <c r="W202" s="339" t="s">
        <v>730</v>
      </c>
      <c r="X202" s="330" t="s">
        <v>850</v>
      </c>
      <c r="Y202" s="331" t="s">
        <v>730</v>
      </c>
      <c r="Z202" s="325" t="s">
        <v>719</v>
      </c>
      <c r="AA202" s="334" t="s">
        <v>730</v>
      </c>
      <c r="AB202" s="325" t="s">
        <v>723</v>
      </c>
      <c r="AC202" s="331" t="s">
        <v>730</v>
      </c>
      <c r="AD202" s="325" t="s">
        <v>4114</v>
      </c>
      <c r="AE202" s="331" t="s">
        <v>730</v>
      </c>
      <c r="AF202" s="325" t="s">
        <v>724</v>
      </c>
      <c r="AG202" s="338" t="s">
        <v>730</v>
      </c>
      <c r="AH202" s="325" t="s">
        <v>735</v>
      </c>
      <c r="AI202" s="335" t="s">
        <v>730</v>
      </c>
      <c r="AJ202" s="325" t="s">
        <v>736</v>
      </c>
      <c r="AK202" s="331" t="s">
        <v>730</v>
      </c>
      <c r="AL202" s="325" t="s">
        <v>3973</v>
      </c>
      <c r="AM202" s="331" t="s">
        <v>730</v>
      </c>
      <c r="AN202" s="330" t="s">
        <v>3949</v>
      </c>
      <c r="AO202" s="337" t="s">
        <v>730</v>
      </c>
      <c r="AP202" s="326"/>
      <c r="AQ202" s="326"/>
      <c r="AR202" s="326"/>
      <c r="AS202" s="325" t="s">
        <v>3968</v>
      </c>
      <c r="AT202" s="334" t="s">
        <v>730</v>
      </c>
      <c r="AU202" s="325" t="s">
        <v>1625</v>
      </c>
      <c r="AV202" s="334" t="s">
        <v>730</v>
      </c>
      <c r="AW202" s="334" t="s">
        <v>730</v>
      </c>
    </row>
    <row r="203" spans="1:49" x14ac:dyDescent="0.25">
      <c r="A203" s="267" t="b">
        <f t="shared" si="12"/>
        <v>0</v>
      </c>
      <c r="B203" s="268" t="b">
        <f t="shared" si="13"/>
        <v>0</v>
      </c>
      <c r="C203" s="269" t="b">
        <f t="shared" si="14"/>
        <v>0</v>
      </c>
      <c r="D203" s="270" t="b">
        <f t="shared" si="15"/>
        <v>0</v>
      </c>
      <c r="F203" s="325" t="s">
        <v>838</v>
      </c>
      <c r="G203" t="s">
        <v>3784</v>
      </c>
      <c r="H203" s="312" t="s">
        <v>3257</v>
      </c>
      <c r="I203" s="325" t="s">
        <v>1403</v>
      </c>
      <c r="J203" t="s">
        <v>3777</v>
      </c>
      <c r="K203" s="312" t="s">
        <v>3259</v>
      </c>
      <c r="L203" s="325" t="s">
        <v>713</v>
      </c>
      <c r="M203" s="335" t="s">
        <v>730</v>
      </c>
      <c r="N203" s="325" t="s">
        <v>714</v>
      </c>
      <c r="O203" s="335" t="s">
        <v>730</v>
      </c>
      <c r="P203" s="325" t="s">
        <v>715</v>
      </c>
      <c r="Q203" s="335" t="s">
        <v>730</v>
      </c>
      <c r="R203" s="325" t="s">
        <v>716</v>
      </c>
      <c r="S203" s="335" t="s">
        <v>730</v>
      </c>
      <c r="T203" s="325" t="s">
        <v>841</v>
      </c>
      <c r="U203" s="334" t="s">
        <v>730</v>
      </c>
      <c r="V203" s="325" t="s">
        <v>4113</v>
      </c>
      <c r="W203" s="339" t="s">
        <v>730</v>
      </c>
      <c r="X203" s="330" t="s">
        <v>850</v>
      </c>
      <c r="Y203" s="331" t="s">
        <v>730</v>
      </c>
      <c r="Z203" s="325" t="s">
        <v>719</v>
      </c>
      <c r="AA203" s="334" t="s">
        <v>730</v>
      </c>
      <c r="AB203" s="325" t="s">
        <v>723</v>
      </c>
      <c r="AC203" s="331" t="s">
        <v>730</v>
      </c>
      <c r="AD203" s="325" t="s">
        <v>4114</v>
      </c>
      <c r="AE203" s="331" t="s">
        <v>730</v>
      </c>
      <c r="AF203" s="325" t="s">
        <v>724</v>
      </c>
      <c r="AG203" s="338" t="s">
        <v>730</v>
      </c>
      <c r="AH203" s="325" t="s">
        <v>735</v>
      </c>
      <c r="AI203" s="335" t="s">
        <v>730</v>
      </c>
      <c r="AJ203" s="325" t="s">
        <v>736</v>
      </c>
      <c r="AK203" s="331" t="s">
        <v>730</v>
      </c>
      <c r="AL203" s="325" t="s">
        <v>3973</v>
      </c>
      <c r="AM203" s="331" t="s">
        <v>730</v>
      </c>
      <c r="AN203" s="330" t="s">
        <v>3949</v>
      </c>
      <c r="AO203" s="337" t="s">
        <v>730</v>
      </c>
      <c r="AP203" s="326"/>
      <c r="AQ203" s="326"/>
      <c r="AR203" s="326"/>
      <c r="AS203" s="325" t="s">
        <v>3968</v>
      </c>
      <c r="AT203" s="334" t="s">
        <v>730</v>
      </c>
      <c r="AU203" s="325" t="s">
        <v>1625</v>
      </c>
      <c r="AV203" s="334" t="s">
        <v>730</v>
      </c>
      <c r="AW203" s="334" t="s">
        <v>730</v>
      </c>
    </row>
    <row r="204" spans="1:49" x14ac:dyDescent="0.25">
      <c r="A204" s="267" t="b">
        <f t="shared" si="12"/>
        <v>0</v>
      </c>
      <c r="B204" s="268" t="b">
        <f t="shared" si="13"/>
        <v>0</v>
      </c>
      <c r="C204" s="269" t="b">
        <f t="shared" si="14"/>
        <v>0</v>
      </c>
      <c r="D204" s="270" t="b">
        <f t="shared" si="15"/>
        <v>0</v>
      </c>
      <c r="F204" s="325" t="s">
        <v>838</v>
      </c>
      <c r="G204" t="s">
        <v>3786</v>
      </c>
      <c r="H204" s="312" t="s">
        <v>3257</v>
      </c>
      <c r="I204" s="325" t="s">
        <v>1403</v>
      </c>
      <c r="J204" t="s">
        <v>3779</v>
      </c>
      <c r="K204" s="312" t="s">
        <v>3259</v>
      </c>
      <c r="L204" s="325" t="s">
        <v>713</v>
      </c>
      <c r="M204" s="335" t="s">
        <v>730</v>
      </c>
      <c r="N204" s="325" t="s">
        <v>714</v>
      </c>
      <c r="O204" s="335" t="s">
        <v>730</v>
      </c>
      <c r="P204" s="325" t="s">
        <v>715</v>
      </c>
      <c r="Q204" s="335" t="s">
        <v>730</v>
      </c>
      <c r="R204" s="325" t="s">
        <v>716</v>
      </c>
      <c r="S204" s="335" t="s">
        <v>730</v>
      </c>
      <c r="T204" s="325" t="s">
        <v>841</v>
      </c>
      <c r="U204" s="334" t="s">
        <v>730</v>
      </c>
      <c r="V204" s="325" t="s">
        <v>4113</v>
      </c>
      <c r="W204" s="339" t="s">
        <v>730</v>
      </c>
      <c r="X204" s="330" t="s">
        <v>850</v>
      </c>
      <c r="Y204" s="331" t="s">
        <v>730</v>
      </c>
      <c r="Z204" s="325" t="s">
        <v>719</v>
      </c>
      <c r="AA204" s="334" t="s">
        <v>730</v>
      </c>
      <c r="AB204" s="325" t="s">
        <v>723</v>
      </c>
      <c r="AC204" s="331" t="s">
        <v>730</v>
      </c>
      <c r="AD204" s="325" t="s">
        <v>4114</v>
      </c>
      <c r="AE204" s="331" t="s">
        <v>730</v>
      </c>
      <c r="AF204" s="325" t="s">
        <v>724</v>
      </c>
      <c r="AG204" s="338" t="s">
        <v>730</v>
      </c>
      <c r="AH204" s="325" t="s">
        <v>735</v>
      </c>
      <c r="AI204" s="335" t="s">
        <v>730</v>
      </c>
      <c r="AJ204" s="325" t="s">
        <v>736</v>
      </c>
      <c r="AK204" s="331" t="s">
        <v>730</v>
      </c>
      <c r="AL204" s="325" t="s">
        <v>3973</v>
      </c>
      <c r="AM204" s="331" t="s">
        <v>730</v>
      </c>
      <c r="AN204" s="330" t="s">
        <v>3949</v>
      </c>
      <c r="AO204" s="337" t="s">
        <v>730</v>
      </c>
      <c r="AP204" s="326"/>
      <c r="AQ204" s="326"/>
      <c r="AR204" s="326"/>
      <c r="AS204" s="325" t="s">
        <v>3968</v>
      </c>
      <c r="AT204" s="334" t="s">
        <v>730</v>
      </c>
      <c r="AU204" s="325" t="s">
        <v>1625</v>
      </c>
      <c r="AV204" s="334" t="s">
        <v>730</v>
      </c>
      <c r="AW204" s="334" t="s">
        <v>730</v>
      </c>
    </row>
    <row r="205" spans="1:49" x14ac:dyDescent="0.25">
      <c r="A205" s="267" t="b">
        <f t="shared" si="12"/>
        <v>0</v>
      </c>
      <c r="B205" s="268" t="b">
        <f t="shared" si="13"/>
        <v>0</v>
      </c>
      <c r="C205" s="269" t="b">
        <f t="shared" si="14"/>
        <v>0</v>
      </c>
      <c r="D205" s="270" t="b">
        <f t="shared" si="15"/>
        <v>0</v>
      </c>
      <c r="F205" s="325" t="s">
        <v>838</v>
      </c>
      <c r="G205" t="s">
        <v>3788</v>
      </c>
      <c r="H205" s="312" t="s">
        <v>3257</v>
      </c>
      <c r="I205" s="325" t="s">
        <v>1403</v>
      </c>
      <c r="J205" t="s">
        <v>3781</v>
      </c>
      <c r="K205" s="312" t="s">
        <v>3259</v>
      </c>
      <c r="L205" s="325" t="s">
        <v>713</v>
      </c>
      <c r="M205" s="335" t="s">
        <v>730</v>
      </c>
      <c r="N205" s="325" t="s">
        <v>714</v>
      </c>
      <c r="O205" s="335" t="s">
        <v>730</v>
      </c>
      <c r="P205" s="325" t="s">
        <v>715</v>
      </c>
      <c r="Q205" s="335" t="s">
        <v>730</v>
      </c>
      <c r="R205" s="325" t="s">
        <v>716</v>
      </c>
      <c r="S205" s="335" t="s">
        <v>730</v>
      </c>
      <c r="T205" s="325" t="s">
        <v>841</v>
      </c>
      <c r="U205" s="334" t="s">
        <v>730</v>
      </c>
      <c r="V205" s="325" t="s">
        <v>4113</v>
      </c>
      <c r="W205" s="339" t="s">
        <v>730</v>
      </c>
      <c r="X205" s="330" t="s">
        <v>850</v>
      </c>
      <c r="Y205" s="331" t="s">
        <v>730</v>
      </c>
      <c r="Z205" s="325" t="s">
        <v>719</v>
      </c>
      <c r="AA205" s="334" t="s">
        <v>730</v>
      </c>
      <c r="AB205" s="325" t="s">
        <v>723</v>
      </c>
      <c r="AC205" s="331" t="s">
        <v>730</v>
      </c>
      <c r="AD205" s="325" t="s">
        <v>4114</v>
      </c>
      <c r="AE205" s="331" t="s">
        <v>730</v>
      </c>
      <c r="AF205" s="325" t="s">
        <v>724</v>
      </c>
      <c r="AG205" s="338" t="s">
        <v>730</v>
      </c>
      <c r="AH205" s="325" t="s">
        <v>735</v>
      </c>
      <c r="AI205" s="335" t="s">
        <v>730</v>
      </c>
      <c r="AJ205" s="325" t="s">
        <v>736</v>
      </c>
      <c r="AK205" s="331" t="s">
        <v>730</v>
      </c>
      <c r="AL205" s="325" t="s">
        <v>3973</v>
      </c>
      <c r="AM205" s="331" t="s">
        <v>730</v>
      </c>
      <c r="AN205" s="330" t="s">
        <v>3949</v>
      </c>
      <c r="AO205" s="337" t="s">
        <v>730</v>
      </c>
      <c r="AP205" s="326"/>
      <c r="AQ205" s="326"/>
      <c r="AR205" s="326"/>
      <c r="AS205" s="325" t="s">
        <v>3968</v>
      </c>
      <c r="AT205" s="334" t="s">
        <v>730</v>
      </c>
      <c r="AU205" s="325" t="s">
        <v>1625</v>
      </c>
      <c r="AV205" s="334" t="s">
        <v>730</v>
      </c>
      <c r="AW205" s="334" t="s">
        <v>730</v>
      </c>
    </row>
    <row r="206" spans="1:49" x14ac:dyDescent="0.25">
      <c r="A206" s="267" t="b">
        <f t="shared" si="12"/>
        <v>0</v>
      </c>
      <c r="B206" s="268" t="b">
        <f t="shared" si="13"/>
        <v>0</v>
      </c>
      <c r="C206" s="269" t="b">
        <f t="shared" si="14"/>
        <v>0</v>
      </c>
      <c r="D206" s="270" t="b">
        <f t="shared" si="15"/>
        <v>0</v>
      </c>
      <c r="F206" s="325" t="s">
        <v>838</v>
      </c>
      <c r="G206" t="s">
        <v>3790</v>
      </c>
      <c r="H206" s="312" t="s">
        <v>3257</v>
      </c>
      <c r="I206" s="325" t="s">
        <v>1403</v>
      </c>
      <c r="J206" t="s">
        <v>3783</v>
      </c>
      <c r="K206" s="312" t="s">
        <v>3259</v>
      </c>
      <c r="L206" s="325" t="s">
        <v>713</v>
      </c>
      <c r="M206" s="335" t="s">
        <v>730</v>
      </c>
      <c r="N206" s="325" t="s">
        <v>714</v>
      </c>
      <c r="O206" s="335" t="s">
        <v>730</v>
      </c>
      <c r="P206" s="325" t="s">
        <v>715</v>
      </c>
      <c r="Q206" s="335" t="s">
        <v>730</v>
      </c>
      <c r="R206" s="325" t="s">
        <v>716</v>
      </c>
      <c r="S206" s="335" t="s">
        <v>730</v>
      </c>
      <c r="T206" s="325" t="s">
        <v>841</v>
      </c>
      <c r="U206" s="334" t="s">
        <v>730</v>
      </c>
      <c r="V206" s="325" t="s">
        <v>4113</v>
      </c>
      <c r="W206" s="339" t="s">
        <v>730</v>
      </c>
      <c r="X206" s="330" t="s">
        <v>850</v>
      </c>
      <c r="Y206" s="331" t="s">
        <v>730</v>
      </c>
      <c r="Z206" s="325" t="s">
        <v>719</v>
      </c>
      <c r="AA206" s="334" t="s">
        <v>730</v>
      </c>
      <c r="AB206" s="325" t="s">
        <v>723</v>
      </c>
      <c r="AC206" s="331" t="s">
        <v>730</v>
      </c>
      <c r="AD206" s="325" t="s">
        <v>4114</v>
      </c>
      <c r="AE206" s="331" t="s">
        <v>730</v>
      </c>
      <c r="AF206" s="325" t="s">
        <v>724</v>
      </c>
      <c r="AG206" s="338" t="s">
        <v>730</v>
      </c>
      <c r="AH206" s="325" t="s">
        <v>735</v>
      </c>
      <c r="AI206" s="335" t="s">
        <v>730</v>
      </c>
      <c r="AJ206" s="325" t="s">
        <v>736</v>
      </c>
      <c r="AK206" s="331" t="s">
        <v>730</v>
      </c>
      <c r="AL206" s="325" t="s">
        <v>3973</v>
      </c>
      <c r="AM206" s="331" t="s">
        <v>730</v>
      </c>
      <c r="AN206" s="330" t="s">
        <v>3949</v>
      </c>
      <c r="AO206" s="337" t="s">
        <v>730</v>
      </c>
      <c r="AP206" s="326"/>
      <c r="AQ206" s="326"/>
      <c r="AR206" s="326"/>
      <c r="AS206" s="325" t="s">
        <v>3968</v>
      </c>
      <c r="AT206" s="334" t="s">
        <v>730</v>
      </c>
      <c r="AU206" s="325" t="s">
        <v>1625</v>
      </c>
      <c r="AV206" s="334" t="s">
        <v>730</v>
      </c>
      <c r="AW206" s="334" t="s">
        <v>730</v>
      </c>
    </row>
    <row r="207" spans="1:49" x14ac:dyDescent="0.25">
      <c r="A207" s="267" t="b">
        <f t="shared" si="12"/>
        <v>0</v>
      </c>
      <c r="B207" s="268" t="b">
        <f t="shared" si="13"/>
        <v>0</v>
      </c>
      <c r="C207" s="269" t="b">
        <f t="shared" si="14"/>
        <v>0</v>
      </c>
      <c r="D207" s="270" t="b">
        <f t="shared" si="15"/>
        <v>0</v>
      </c>
      <c r="F207" s="325" t="s">
        <v>838</v>
      </c>
      <c r="G207" t="s">
        <v>3792</v>
      </c>
      <c r="H207" s="312" t="s">
        <v>3257</v>
      </c>
      <c r="I207" s="325" t="s">
        <v>1403</v>
      </c>
      <c r="J207" t="s">
        <v>3785</v>
      </c>
      <c r="K207" s="312" t="s">
        <v>3259</v>
      </c>
      <c r="L207" s="325" t="s">
        <v>713</v>
      </c>
      <c r="M207" s="335" t="s">
        <v>730</v>
      </c>
      <c r="N207" s="325" t="s">
        <v>714</v>
      </c>
      <c r="O207" s="335" t="s">
        <v>730</v>
      </c>
      <c r="P207" s="325" t="s">
        <v>715</v>
      </c>
      <c r="Q207" s="335" t="s">
        <v>730</v>
      </c>
      <c r="R207" s="325" t="s">
        <v>716</v>
      </c>
      <c r="S207" s="335" t="s">
        <v>730</v>
      </c>
      <c r="T207" s="325" t="s">
        <v>841</v>
      </c>
      <c r="U207" s="334" t="s">
        <v>730</v>
      </c>
      <c r="V207" s="325" t="s">
        <v>4113</v>
      </c>
      <c r="W207" s="339" t="s">
        <v>730</v>
      </c>
      <c r="X207" s="330" t="s">
        <v>850</v>
      </c>
      <c r="Y207" s="331" t="s">
        <v>730</v>
      </c>
      <c r="Z207" s="325" t="s">
        <v>719</v>
      </c>
      <c r="AA207" s="334" t="s">
        <v>730</v>
      </c>
      <c r="AB207" s="325" t="s">
        <v>723</v>
      </c>
      <c r="AC207" s="331" t="s">
        <v>730</v>
      </c>
      <c r="AD207" s="325" t="s">
        <v>4114</v>
      </c>
      <c r="AE207" s="331" t="s">
        <v>730</v>
      </c>
      <c r="AF207" s="325" t="s">
        <v>724</v>
      </c>
      <c r="AG207" s="338" t="s">
        <v>730</v>
      </c>
      <c r="AH207" s="325" t="s">
        <v>735</v>
      </c>
      <c r="AI207" s="335" t="s">
        <v>730</v>
      </c>
      <c r="AJ207" s="325" t="s">
        <v>736</v>
      </c>
      <c r="AK207" s="331" t="s">
        <v>730</v>
      </c>
      <c r="AL207" s="325" t="s">
        <v>3973</v>
      </c>
      <c r="AM207" s="331" t="s">
        <v>730</v>
      </c>
      <c r="AN207" s="330" t="s">
        <v>3949</v>
      </c>
      <c r="AO207" s="337" t="s">
        <v>730</v>
      </c>
      <c r="AP207" s="326"/>
      <c r="AQ207" s="326"/>
      <c r="AR207" s="326"/>
      <c r="AS207" s="325" t="s">
        <v>3968</v>
      </c>
      <c r="AT207" s="334" t="s">
        <v>730</v>
      </c>
      <c r="AU207" s="325" t="s">
        <v>1625</v>
      </c>
      <c r="AV207" s="334" t="s">
        <v>730</v>
      </c>
      <c r="AW207" s="334" t="s">
        <v>730</v>
      </c>
    </row>
    <row r="208" spans="1:49" x14ac:dyDescent="0.25">
      <c r="A208" s="267" t="b">
        <f t="shared" si="12"/>
        <v>0</v>
      </c>
      <c r="B208" s="268" t="b">
        <f t="shared" si="13"/>
        <v>0</v>
      </c>
      <c r="C208" s="269" t="b">
        <f t="shared" si="14"/>
        <v>0</v>
      </c>
      <c r="D208" s="270" t="b">
        <f t="shared" si="15"/>
        <v>0</v>
      </c>
      <c r="F208" s="325" t="s">
        <v>838</v>
      </c>
      <c r="G208" t="s">
        <v>3794</v>
      </c>
      <c r="H208" s="312" t="s">
        <v>3257</v>
      </c>
      <c r="I208" s="325" t="s">
        <v>1403</v>
      </c>
      <c r="J208" t="s">
        <v>3787</v>
      </c>
      <c r="K208" s="312" t="s">
        <v>3256</v>
      </c>
      <c r="L208" s="325" t="s">
        <v>713</v>
      </c>
      <c r="M208" s="335" t="s">
        <v>730</v>
      </c>
      <c r="N208" s="325" t="s">
        <v>714</v>
      </c>
      <c r="O208" s="335" t="s">
        <v>730</v>
      </c>
      <c r="P208" s="325" t="s">
        <v>715</v>
      </c>
      <c r="Q208" s="335" t="s">
        <v>730</v>
      </c>
      <c r="R208" s="325" t="s">
        <v>716</v>
      </c>
      <c r="S208" s="335" t="s">
        <v>730</v>
      </c>
      <c r="T208" s="325" t="s">
        <v>841</v>
      </c>
      <c r="U208" s="334" t="s">
        <v>730</v>
      </c>
      <c r="V208" s="325" t="s">
        <v>4113</v>
      </c>
      <c r="W208" s="339" t="s">
        <v>730</v>
      </c>
      <c r="X208" s="330" t="s">
        <v>850</v>
      </c>
      <c r="Y208" s="331" t="s">
        <v>730</v>
      </c>
      <c r="Z208" s="325" t="s">
        <v>719</v>
      </c>
      <c r="AA208" s="334" t="s">
        <v>730</v>
      </c>
      <c r="AB208" s="325" t="s">
        <v>723</v>
      </c>
      <c r="AC208" s="331" t="s">
        <v>730</v>
      </c>
      <c r="AD208" s="325" t="s">
        <v>4114</v>
      </c>
      <c r="AE208" s="331" t="s">
        <v>730</v>
      </c>
      <c r="AF208" s="325" t="s">
        <v>724</v>
      </c>
      <c r="AG208" s="338" t="s">
        <v>730</v>
      </c>
      <c r="AH208" s="325" t="s">
        <v>735</v>
      </c>
      <c r="AI208" s="335" t="s">
        <v>730</v>
      </c>
      <c r="AJ208" s="325" t="s">
        <v>736</v>
      </c>
      <c r="AK208" s="331" t="s">
        <v>730</v>
      </c>
      <c r="AL208" s="325" t="s">
        <v>3973</v>
      </c>
      <c r="AM208" s="331" t="s">
        <v>730</v>
      </c>
      <c r="AN208" s="330" t="s">
        <v>3949</v>
      </c>
      <c r="AO208" s="337" t="s">
        <v>730</v>
      </c>
      <c r="AP208" s="326"/>
      <c r="AQ208" s="326"/>
      <c r="AR208" s="326"/>
      <c r="AS208" s="325" t="s">
        <v>3968</v>
      </c>
      <c r="AT208" s="334" t="s">
        <v>730</v>
      </c>
      <c r="AU208" s="325" t="s">
        <v>1625</v>
      </c>
      <c r="AV208" s="334" t="s">
        <v>730</v>
      </c>
      <c r="AW208" s="334" t="s">
        <v>730</v>
      </c>
    </row>
    <row r="209" spans="1:49" x14ac:dyDescent="0.25">
      <c r="A209" s="267" t="b">
        <f t="shared" si="12"/>
        <v>0</v>
      </c>
      <c r="B209" s="268" t="b">
        <f t="shared" si="13"/>
        <v>0</v>
      </c>
      <c r="C209" s="269" t="b">
        <f t="shared" si="14"/>
        <v>0</v>
      </c>
      <c r="D209" s="270" t="b">
        <f t="shared" si="15"/>
        <v>0</v>
      </c>
      <c r="F209" s="325" t="s">
        <v>838</v>
      </c>
      <c r="G209" t="s">
        <v>3796</v>
      </c>
      <c r="H209" s="312" t="s">
        <v>3257</v>
      </c>
      <c r="I209" s="325" t="s">
        <v>1403</v>
      </c>
      <c r="J209" t="s">
        <v>3789</v>
      </c>
      <c r="K209" s="312" t="s">
        <v>3256</v>
      </c>
      <c r="L209" s="325" t="s">
        <v>713</v>
      </c>
      <c r="M209" s="335" t="s">
        <v>730</v>
      </c>
      <c r="N209" s="325" t="s">
        <v>714</v>
      </c>
      <c r="O209" s="335" t="s">
        <v>730</v>
      </c>
      <c r="P209" s="325" t="s">
        <v>715</v>
      </c>
      <c r="Q209" s="335" t="s">
        <v>730</v>
      </c>
      <c r="R209" s="325" t="s">
        <v>716</v>
      </c>
      <c r="S209" s="335" t="s">
        <v>730</v>
      </c>
      <c r="T209" s="325" t="s">
        <v>841</v>
      </c>
      <c r="U209" s="334" t="s">
        <v>730</v>
      </c>
      <c r="V209" s="325" t="s">
        <v>4113</v>
      </c>
      <c r="W209" s="339" t="s">
        <v>730</v>
      </c>
      <c r="X209" s="330" t="s">
        <v>850</v>
      </c>
      <c r="Y209" s="331" t="s">
        <v>730</v>
      </c>
      <c r="Z209" s="325" t="s">
        <v>719</v>
      </c>
      <c r="AA209" s="334" t="s">
        <v>730</v>
      </c>
      <c r="AB209" s="325" t="s">
        <v>723</v>
      </c>
      <c r="AC209" s="331" t="s">
        <v>730</v>
      </c>
      <c r="AD209" s="325" t="s">
        <v>4114</v>
      </c>
      <c r="AE209" s="331" t="s">
        <v>730</v>
      </c>
      <c r="AF209" s="325" t="s">
        <v>724</v>
      </c>
      <c r="AG209" s="338" t="s">
        <v>730</v>
      </c>
      <c r="AH209" s="325" t="s">
        <v>735</v>
      </c>
      <c r="AI209" s="335" t="s">
        <v>730</v>
      </c>
      <c r="AJ209" s="325" t="s">
        <v>736</v>
      </c>
      <c r="AK209" s="331" t="s">
        <v>730</v>
      </c>
      <c r="AL209" s="325" t="s">
        <v>3973</v>
      </c>
      <c r="AM209" s="331" t="s">
        <v>730</v>
      </c>
      <c r="AN209" s="330" t="s">
        <v>3949</v>
      </c>
      <c r="AO209" s="337" t="s">
        <v>730</v>
      </c>
      <c r="AP209" s="326"/>
      <c r="AQ209" s="326"/>
      <c r="AR209" s="326"/>
      <c r="AS209" s="325" t="s">
        <v>3968</v>
      </c>
      <c r="AT209" s="334" t="s">
        <v>730</v>
      </c>
      <c r="AU209" s="325" t="s">
        <v>1625</v>
      </c>
      <c r="AV209" s="334" t="s">
        <v>730</v>
      </c>
      <c r="AW209" s="334" t="s">
        <v>730</v>
      </c>
    </row>
    <row r="210" spans="1:49" x14ac:dyDescent="0.25">
      <c r="A210" s="267" t="b">
        <f t="shared" si="12"/>
        <v>0</v>
      </c>
      <c r="B210" s="268" t="b">
        <f t="shared" si="13"/>
        <v>0</v>
      </c>
      <c r="C210" s="269" t="b">
        <f t="shared" si="14"/>
        <v>0</v>
      </c>
      <c r="D210" s="270" t="b">
        <f t="shared" si="15"/>
        <v>0</v>
      </c>
      <c r="F210" s="325" t="s">
        <v>838</v>
      </c>
      <c r="G210" t="s">
        <v>4671</v>
      </c>
      <c r="H210" s="312" t="s">
        <v>3258</v>
      </c>
      <c r="I210" s="325" t="s">
        <v>1403</v>
      </c>
      <c r="J210" t="s">
        <v>3791</v>
      </c>
      <c r="K210" s="312" t="s">
        <v>3259</v>
      </c>
      <c r="L210" s="325" t="s">
        <v>713</v>
      </c>
      <c r="M210" s="335" t="s">
        <v>730</v>
      </c>
      <c r="N210" s="325" t="s">
        <v>714</v>
      </c>
      <c r="O210" s="335" t="s">
        <v>730</v>
      </c>
      <c r="P210" s="325" t="s">
        <v>715</v>
      </c>
      <c r="Q210" s="335" t="s">
        <v>730</v>
      </c>
      <c r="R210" s="325" t="s">
        <v>716</v>
      </c>
      <c r="S210" s="335" t="s">
        <v>730</v>
      </c>
      <c r="T210" s="325" t="s">
        <v>841</v>
      </c>
      <c r="U210" s="334" t="s">
        <v>730</v>
      </c>
      <c r="V210" s="325" t="s">
        <v>4113</v>
      </c>
      <c r="W210" s="339" t="s">
        <v>730</v>
      </c>
      <c r="X210" s="330" t="s">
        <v>850</v>
      </c>
      <c r="Y210" s="331" t="s">
        <v>730</v>
      </c>
      <c r="Z210" s="325" t="s">
        <v>719</v>
      </c>
      <c r="AA210" s="334" t="s">
        <v>730</v>
      </c>
      <c r="AB210" s="325" t="s">
        <v>723</v>
      </c>
      <c r="AC210" s="331" t="s">
        <v>730</v>
      </c>
      <c r="AD210" s="325" t="s">
        <v>4114</v>
      </c>
      <c r="AE210" s="331" t="s">
        <v>730</v>
      </c>
      <c r="AF210" s="325" t="s">
        <v>724</v>
      </c>
      <c r="AG210" s="338" t="s">
        <v>730</v>
      </c>
      <c r="AH210" s="325" t="s">
        <v>735</v>
      </c>
      <c r="AI210" s="335" t="s">
        <v>730</v>
      </c>
      <c r="AJ210" s="325" t="s">
        <v>736</v>
      </c>
      <c r="AK210" s="331" t="s">
        <v>730</v>
      </c>
      <c r="AL210" s="325" t="s">
        <v>3973</v>
      </c>
      <c r="AM210" s="331" t="s">
        <v>730</v>
      </c>
      <c r="AN210" s="330" t="s">
        <v>3949</v>
      </c>
      <c r="AO210" s="337" t="s">
        <v>730</v>
      </c>
      <c r="AP210" s="326"/>
      <c r="AQ210" s="326"/>
      <c r="AR210" s="326"/>
      <c r="AS210" s="325" t="s">
        <v>3968</v>
      </c>
      <c r="AT210" s="334" t="s">
        <v>730</v>
      </c>
      <c r="AU210" s="325" t="s">
        <v>1625</v>
      </c>
      <c r="AV210" s="334" t="s">
        <v>730</v>
      </c>
      <c r="AW210" s="334" t="s">
        <v>730</v>
      </c>
    </row>
    <row r="211" spans="1:49" x14ac:dyDescent="0.25">
      <c r="A211" s="267" t="b">
        <f t="shared" si="12"/>
        <v>0</v>
      </c>
      <c r="B211" s="268" t="b">
        <f t="shared" si="13"/>
        <v>0</v>
      </c>
      <c r="C211" s="269" t="b">
        <f t="shared" si="14"/>
        <v>0</v>
      </c>
      <c r="D211" s="270" t="b">
        <f t="shared" si="15"/>
        <v>0</v>
      </c>
      <c r="F211" s="325" t="s">
        <v>838</v>
      </c>
      <c r="G211" t="s">
        <v>3798</v>
      </c>
      <c r="H211" s="312" t="s">
        <v>3258</v>
      </c>
      <c r="I211" s="325" t="s">
        <v>1403</v>
      </c>
      <c r="J211" t="s">
        <v>3793</v>
      </c>
      <c r="K211" s="312" t="s">
        <v>3259</v>
      </c>
      <c r="L211" s="325" t="s">
        <v>713</v>
      </c>
      <c r="M211" s="335" t="s">
        <v>730</v>
      </c>
      <c r="N211" s="325" t="s">
        <v>714</v>
      </c>
      <c r="O211" s="335" t="s">
        <v>730</v>
      </c>
      <c r="P211" s="325" t="s">
        <v>715</v>
      </c>
      <c r="Q211" s="335" t="s">
        <v>730</v>
      </c>
      <c r="R211" s="325" t="s">
        <v>716</v>
      </c>
      <c r="S211" s="335" t="s">
        <v>730</v>
      </c>
      <c r="T211" s="325" t="s">
        <v>841</v>
      </c>
      <c r="U211" s="334" t="s">
        <v>730</v>
      </c>
      <c r="V211" s="325" t="s">
        <v>4113</v>
      </c>
      <c r="W211" s="339" t="s">
        <v>730</v>
      </c>
      <c r="X211" s="330" t="s">
        <v>850</v>
      </c>
      <c r="Y211" s="331" t="s">
        <v>730</v>
      </c>
      <c r="Z211" s="325" t="s">
        <v>719</v>
      </c>
      <c r="AA211" s="334" t="s">
        <v>730</v>
      </c>
      <c r="AB211" s="325" t="s">
        <v>723</v>
      </c>
      <c r="AC211" s="331" t="s">
        <v>730</v>
      </c>
      <c r="AD211" s="325" t="s">
        <v>4114</v>
      </c>
      <c r="AE211" s="331" t="s">
        <v>730</v>
      </c>
      <c r="AF211" s="325" t="s">
        <v>724</v>
      </c>
      <c r="AG211" s="338" t="s">
        <v>730</v>
      </c>
      <c r="AH211" s="325" t="s">
        <v>735</v>
      </c>
      <c r="AI211" s="335" t="s">
        <v>730</v>
      </c>
      <c r="AJ211" s="325" t="s">
        <v>736</v>
      </c>
      <c r="AK211" s="331" t="s">
        <v>730</v>
      </c>
      <c r="AL211" s="325" t="s">
        <v>3973</v>
      </c>
      <c r="AM211" s="331" t="s">
        <v>730</v>
      </c>
      <c r="AN211" s="330" t="s">
        <v>3949</v>
      </c>
      <c r="AO211" s="337" t="s">
        <v>730</v>
      </c>
      <c r="AP211" s="326"/>
      <c r="AQ211" s="326"/>
      <c r="AR211" s="326"/>
      <c r="AS211" s="325" t="s">
        <v>3968</v>
      </c>
      <c r="AT211" s="334" t="s">
        <v>730</v>
      </c>
      <c r="AU211" s="325" t="s">
        <v>1625</v>
      </c>
      <c r="AV211" s="334" t="s">
        <v>730</v>
      </c>
      <c r="AW211" s="334" t="s">
        <v>730</v>
      </c>
    </row>
    <row r="212" spans="1:49" x14ac:dyDescent="0.25">
      <c r="A212" s="267" t="b">
        <f t="shared" si="12"/>
        <v>0</v>
      </c>
      <c r="B212" s="268" t="b">
        <f t="shared" si="13"/>
        <v>0</v>
      </c>
      <c r="C212" s="269" t="b">
        <f t="shared" si="14"/>
        <v>0</v>
      </c>
      <c r="D212" s="270" t="b">
        <f t="shared" si="15"/>
        <v>0</v>
      </c>
      <c r="F212" s="325" t="s">
        <v>838</v>
      </c>
      <c r="G212" t="s">
        <v>3800</v>
      </c>
      <c r="H212" s="312" t="s">
        <v>3258</v>
      </c>
      <c r="I212" s="325" t="s">
        <v>1403</v>
      </c>
      <c r="J212" t="s">
        <v>3795</v>
      </c>
      <c r="K212" s="312" t="s">
        <v>3259</v>
      </c>
      <c r="L212" s="325" t="s">
        <v>713</v>
      </c>
      <c r="M212" s="335" t="s">
        <v>730</v>
      </c>
      <c r="N212" s="325" t="s">
        <v>714</v>
      </c>
      <c r="O212" s="335" t="s">
        <v>730</v>
      </c>
      <c r="P212" s="325" t="s">
        <v>715</v>
      </c>
      <c r="Q212" s="335" t="s">
        <v>730</v>
      </c>
      <c r="R212" s="325" t="s">
        <v>716</v>
      </c>
      <c r="S212" s="335" t="s">
        <v>730</v>
      </c>
      <c r="T212" s="325" t="s">
        <v>841</v>
      </c>
      <c r="U212" s="334" t="s">
        <v>730</v>
      </c>
      <c r="V212" s="325" t="s">
        <v>4113</v>
      </c>
      <c r="W212" s="339" t="s">
        <v>730</v>
      </c>
      <c r="X212" s="330" t="s">
        <v>850</v>
      </c>
      <c r="Y212" s="331" t="s">
        <v>730</v>
      </c>
      <c r="Z212" s="325" t="s">
        <v>719</v>
      </c>
      <c r="AA212" s="334" t="s">
        <v>730</v>
      </c>
      <c r="AB212" s="325" t="s">
        <v>723</v>
      </c>
      <c r="AC212" s="331" t="s">
        <v>730</v>
      </c>
      <c r="AD212" s="325" t="s">
        <v>4114</v>
      </c>
      <c r="AE212" s="331" t="s">
        <v>730</v>
      </c>
      <c r="AF212" s="325" t="s">
        <v>724</v>
      </c>
      <c r="AG212" s="338" t="s">
        <v>730</v>
      </c>
      <c r="AH212" s="325" t="s">
        <v>735</v>
      </c>
      <c r="AI212" s="335" t="s">
        <v>730</v>
      </c>
      <c r="AJ212" s="325" t="s">
        <v>736</v>
      </c>
      <c r="AK212" s="331" t="s">
        <v>730</v>
      </c>
      <c r="AL212" s="325" t="s">
        <v>3973</v>
      </c>
      <c r="AM212" s="331" t="s">
        <v>730</v>
      </c>
      <c r="AN212" s="330" t="s">
        <v>3949</v>
      </c>
      <c r="AO212" s="337" t="s">
        <v>730</v>
      </c>
      <c r="AP212" s="326"/>
      <c r="AQ212" s="326"/>
      <c r="AR212" s="326"/>
      <c r="AS212" s="325" t="s">
        <v>3968</v>
      </c>
      <c r="AT212" s="334" t="s">
        <v>730</v>
      </c>
      <c r="AU212" s="325" t="s">
        <v>1625</v>
      </c>
      <c r="AV212" s="334" t="s">
        <v>730</v>
      </c>
      <c r="AW212" s="334" t="s">
        <v>730</v>
      </c>
    </row>
    <row r="213" spans="1:49" x14ac:dyDescent="0.25">
      <c r="A213" s="267" t="b">
        <f t="shared" si="12"/>
        <v>0</v>
      </c>
      <c r="B213" s="268" t="b">
        <f t="shared" si="13"/>
        <v>0</v>
      </c>
      <c r="C213" s="269" t="b">
        <f t="shared" si="14"/>
        <v>0</v>
      </c>
      <c r="D213" s="270" t="b">
        <f t="shared" si="15"/>
        <v>0</v>
      </c>
      <c r="F213" s="325" t="s">
        <v>838</v>
      </c>
      <c r="G213" t="s">
        <v>3802</v>
      </c>
      <c r="H213" s="312" t="s">
        <v>3258</v>
      </c>
      <c r="I213" s="325" t="s">
        <v>1403</v>
      </c>
      <c r="J213" t="s">
        <v>3797</v>
      </c>
      <c r="K213" s="312" t="s">
        <v>3259</v>
      </c>
      <c r="L213" s="325" t="s">
        <v>713</v>
      </c>
      <c r="M213" s="335" t="s">
        <v>730</v>
      </c>
      <c r="N213" s="325" t="s">
        <v>714</v>
      </c>
      <c r="O213" s="335" t="s">
        <v>730</v>
      </c>
      <c r="P213" s="325" t="s">
        <v>715</v>
      </c>
      <c r="Q213" s="335" t="s">
        <v>730</v>
      </c>
      <c r="R213" s="325" t="s">
        <v>716</v>
      </c>
      <c r="S213" s="335" t="s">
        <v>730</v>
      </c>
      <c r="T213" s="325" t="s">
        <v>841</v>
      </c>
      <c r="U213" s="334" t="s">
        <v>730</v>
      </c>
      <c r="V213" s="325" t="s">
        <v>4113</v>
      </c>
      <c r="W213" s="339" t="s">
        <v>730</v>
      </c>
      <c r="X213" s="330" t="s">
        <v>850</v>
      </c>
      <c r="Y213" s="331" t="s">
        <v>730</v>
      </c>
      <c r="Z213" s="325" t="s">
        <v>719</v>
      </c>
      <c r="AA213" s="334" t="s">
        <v>730</v>
      </c>
      <c r="AB213" s="325" t="s">
        <v>723</v>
      </c>
      <c r="AC213" s="331" t="s">
        <v>730</v>
      </c>
      <c r="AD213" s="325" t="s">
        <v>4114</v>
      </c>
      <c r="AE213" s="331" t="s">
        <v>730</v>
      </c>
      <c r="AF213" s="325" t="s">
        <v>724</v>
      </c>
      <c r="AG213" s="338" t="s">
        <v>730</v>
      </c>
      <c r="AH213" s="325" t="s">
        <v>735</v>
      </c>
      <c r="AI213" s="335" t="s">
        <v>730</v>
      </c>
      <c r="AJ213" s="325" t="s">
        <v>736</v>
      </c>
      <c r="AK213" s="331" t="s">
        <v>730</v>
      </c>
      <c r="AL213" s="325" t="s">
        <v>3973</v>
      </c>
      <c r="AM213" s="331" t="s">
        <v>730</v>
      </c>
      <c r="AN213" s="330" t="s">
        <v>3949</v>
      </c>
      <c r="AO213" s="337" t="s">
        <v>730</v>
      </c>
      <c r="AP213" s="326"/>
      <c r="AQ213" s="326"/>
      <c r="AR213" s="326"/>
      <c r="AS213" s="325" t="s">
        <v>3968</v>
      </c>
      <c r="AT213" s="334" t="s">
        <v>730</v>
      </c>
      <c r="AU213" s="325" t="s">
        <v>1625</v>
      </c>
      <c r="AV213" s="334" t="s">
        <v>730</v>
      </c>
      <c r="AW213" s="334" t="s">
        <v>730</v>
      </c>
    </row>
    <row r="214" spans="1:49" x14ac:dyDescent="0.25">
      <c r="A214" s="267" t="b">
        <f t="shared" si="12"/>
        <v>0</v>
      </c>
      <c r="B214" s="268" t="b">
        <f t="shared" si="13"/>
        <v>0</v>
      </c>
      <c r="C214" s="269" t="b">
        <f t="shared" si="14"/>
        <v>0</v>
      </c>
      <c r="D214" s="270" t="b">
        <f t="shared" si="15"/>
        <v>0</v>
      </c>
      <c r="F214" s="325" t="s">
        <v>838</v>
      </c>
      <c r="G214" t="s">
        <v>4672</v>
      </c>
      <c r="H214" s="312" t="s">
        <v>3258</v>
      </c>
      <c r="I214" s="325" t="s">
        <v>1403</v>
      </c>
      <c r="J214" t="s">
        <v>3799</v>
      </c>
      <c r="K214" s="312" t="s">
        <v>3259</v>
      </c>
      <c r="L214" s="325" t="s">
        <v>713</v>
      </c>
      <c r="M214" s="335" t="s">
        <v>730</v>
      </c>
      <c r="N214" s="325" t="s">
        <v>714</v>
      </c>
      <c r="O214" s="335" t="s">
        <v>730</v>
      </c>
      <c r="P214" s="325" t="s">
        <v>715</v>
      </c>
      <c r="Q214" s="335" t="s">
        <v>730</v>
      </c>
      <c r="R214" s="325" t="s">
        <v>716</v>
      </c>
      <c r="S214" s="335" t="s">
        <v>730</v>
      </c>
      <c r="T214" s="325" t="s">
        <v>841</v>
      </c>
      <c r="U214" s="334" t="s">
        <v>730</v>
      </c>
      <c r="V214" s="325" t="s">
        <v>4113</v>
      </c>
      <c r="W214" s="339" t="s">
        <v>730</v>
      </c>
      <c r="X214" s="330" t="s">
        <v>850</v>
      </c>
      <c r="Y214" s="331" t="s">
        <v>730</v>
      </c>
      <c r="Z214" s="325" t="s">
        <v>719</v>
      </c>
      <c r="AA214" s="334" t="s">
        <v>730</v>
      </c>
      <c r="AB214" s="325" t="s">
        <v>723</v>
      </c>
      <c r="AC214" s="331" t="s">
        <v>730</v>
      </c>
      <c r="AD214" s="325" t="s">
        <v>4114</v>
      </c>
      <c r="AE214" s="331" t="s">
        <v>730</v>
      </c>
      <c r="AF214" s="325" t="s">
        <v>724</v>
      </c>
      <c r="AG214" s="338" t="s">
        <v>730</v>
      </c>
      <c r="AH214" s="325" t="s">
        <v>735</v>
      </c>
      <c r="AI214" s="335" t="s">
        <v>730</v>
      </c>
      <c r="AJ214" s="325" t="s">
        <v>736</v>
      </c>
      <c r="AK214" s="331" t="s">
        <v>730</v>
      </c>
      <c r="AL214" s="325" t="s">
        <v>3973</v>
      </c>
      <c r="AM214" s="331" t="s">
        <v>730</v>
      </c>
      <c r="AN214" s="330" t="s">
        <v>3949</v>
      </c>
      <c r="AO214" s="337" t="s">
        <v>730</v>
      </c>
      <c r="AP214" s="326"/>
      <c r="AQ214" s="326"/>
      <c r="AR214" s="326"/>
      <c r="AS214" s="325" t="s">
        <v>3968</v>
      </c>
      <c r="AT214" s="334" t="s">
        <v>730</v>
      </c>
      <c r="AU214" s="325" t="s">
        <v>1625</v>
      </c>
      <c r="AV214" s="334" t="s">
        <v>730</v>
      </c>
      <c r="AW214" s="334" t="s">
        <v>730</v>
      </c>
    </row>
    <row r="215" spans="1:49" x14ac:dyDescent="0.25">
      <c r="A215" s="267" t="b">
        <f t="shared" si="12"/>
        <v>0</v>
      </c>
      <c r="B215" s="268" t="b">
        <f t="shared" si="13"/>
        <v>0</v>
      </c>
      <c r="C215" s="269" t="b">
        <f t="shared" si="14"/>
        <v>0</v>
      </c>
      <c r="D215" s="270" t="b">
        <f t="shared" si="15"/>
        <v>0</v>
      </c>
      <c r="F215" s="325" t="s">
        <v>838</v>
      </c>
      <c r="G215" t="s">
        <v>4673</v>
      </c>
      <c r="H215" s="312" t="s">
        <v>3258</v>
      </c>
      <c r="I215" s="325" t="s">
        <v>1403</v>
      </c>
      <c r="J215" t="s">
        <v>3801</v>
      </c>
      <c r="K215" s="312" t="s">
        <v>3256</v>
      </c>
      <c r="L215" s="325" t="s">
        <v>713</v>
      </c>
      <c r="M215" s="335" t="s">
        <v>730</v>
      </c>
      <c r="N215" s="325" t="s">
        <v>714</v>
      </c>
      <c r="O215" s="335" t="s">
        <v>730</v>
      </c>
      <c r="P215" s="325" t="s">
        <v>715</v>
      </c>
      <c r="Q215" s="335" t="s">
        <v>730</v>
      </c>
      <c r="R215" s="325" t="s">
        <v>716</v>
      </c>
      <c r="S215" s="335" t="s">
        <v>730</v>
      </c>
      <c r="T215" s="325" t="s">
        <v>841</v>
      </c>
      <c r="U215" s="334" t="s">
        <v>730</v>
      </c>
      <c r="V215" s="325" t="s">
        <v>4113</v>
      </c>
      <c r="W215" s="339" t="s">
        <v>730</v>
      </c>
      <c r="X215" s="330" t="s">
        <v>850</v>
      </c>
      <c r="Y215" s="331" t="s">
        <v>730</v>
      </c>
      <c r="Z215" s="325" t="s">
        <v>719</v>
      </c>
      <c r="AA215" s="334" t="s">
        <v>730</v>
      </c>
      <c r="AB215" s="325" t="s">
        <v>723</v>
      </c>
      <c r="AC215" s="331" t="s">
        <v>730</v>
      </c>
      <c r="AD215" s="325" t="s">
        <v>4114</v>
      </c>
      <c r="AE215" s="331" t="s">
        <v>730</v>
      </c>
      <c r="AF215" s="325" t="s">
        <v>724</v>
      </c>
      <c r="AG215" s="338" t="s">
        <v>730</v>
      </c>
      <c r="AH215" s="325" t="s">
        <v>735</v>
      </c>
      <c r="AI215" s="335" t="s">
        <v>730</v>
      </c>
      <c r="AJ215" s="325" t="s">
        <v>736</v>
      </c>
      <c r="AK215" s="331" t="s">
        <v>730</v>
      </c>
      <c r="AL215" s="325" t="s">
        <v>3973</v>
      </c>
      <c r="AM215" s="331" t="s">
        <v>730</v>
      </c>
      <c r="AN215" s="330" t="s">
        <v>3949</v>
      </c>
      <c r="AO215" s="337" t="s">
        <v>730</v>
      </c>
      <c r="AP215" s="326"/>
      <c r="AQ215" s="326"/>
      <c r="AR215" s="326"/>
      <c r="AS215" s="325" t="s">
        <v>3968</v>
      </c>
      <c r="AT215" s="334" t="s">
        <v>730</v>
      </c>
      <c r="AU215" s="325" t="s">
        <v>1625</v>
      </c>
      <c r="AV215" s="334" t="s">
        <v>730</v>
      </c>
      <c r="AW215" s="334" t="s">
        <v>730</v>
      </c>
    </row>
    <row r="216" spans="1:49" x14ac:dyDescent="0.25">
      <c r="A216" s="267" t="b">
        <f t="shared" si="12"/>
        <v>0</v>
      </c>
      <c r="B216" s="268" t="b">
        <f t="shared" si="13"/>
        <v>0</v>
      </c>
      <c r="C216" s="269" t="b">
        <f t="shared" si="14"/>
        <v>0</v>
      </c>
      <c r="D216" s="270" t="b">
        <f t="shared" si="15"/>
        <v>0</v>
      </c>
      <c r="F216" s="325" t="s">
        <v>838</v>
      </c>
      <c r="G216" t="s">
        <v>3805</v>
      </c>
      <c r="H216" s="312" t="s">
        <v>3258</v>
      </c>
      <c r="I216" s="325" t="s">
        <v>1403</v>
      </c>
      <c r="J216" t="s">
        <v>3803</v>
      </c>
      <c r="K216" s="312" t="s">
        <v>3256</v>
      </c>
      <c r="L216" s="325" t="s">
        <v>713</v>
      </c>
      <c r="M216" s="335" t="s">
        <v>730</v>
      </c>
      <c r="N216" s="325" t="s">
        <v>714</v>
      </c>
      <c r="O216" s="335" t="s">
        <v>730</v>
      </c>
      <c r="P216" s="325" t="s">
        <v>715</v>
      </c>
      <c r="Q216" s="335" t="s">
        <v>730</v>
      </c>
      <c r="R216" s="325" t="s">
        <v>716</v>
      </c>
      <c r="S216" s="335" t="s">
        <v>730</v>
      </c>
      <c r="T216" s="325" t="s">
        <v>841</v>
      </c>
      <c r="U216" s="334" t="s">
        <v>730</v>
      </c>
      <c r="V216" s="325" t="s">
        <v>4113</v>
      </c>
      <c r="W216" s="339" t="s">
        <v>730</v>
      </c>
      <c r="X216" s="330" t="s">
        <v>850</v>
      </c>
      <c r="Y216" s="331" t="s">
        <v>730</v>
      </c>
      <c r="Z216" s="325" t="s">
        <v>719</v>
      </c>
      <c r="AA216" s="334" t="s">
        <v>730</v>
      </c>
      <c r="AB216" s="325" t="s">
        <v>723</v>
      </c>
      <c r="AC216" s="331" t="s">
        <v>730</v>
      </c>
      <c r="AD216" s="325" t="s">
        <v>4114</v>
      </c>
      <c r="AE216" s="331" t="s">
        <v>730</v>
      </c>
      <c r="AF216" s="325" t="s">
        <v>724</v>
      </c>
      <c r="AG216" s="338" t="s">
        <v>730</v>
      </c>
      <c r="AH216" s="325" t="s">
        <v>735</v>
      </c>
      <c r="AI216" s="335" t="s">
        <v>730</v>
      </c>
      <c r="AJ216" s="325" t="s">
        <v>736</v>
      </c>
      <c r="AK216" s="331" t="s">
        <v>730</v>
      </c>
      <c r="AL216" s="325" t="s">
        <v>3973</v>
      </c>
      <c r="AM216" s="331" t="s">
        <v>730</v>
      </c>
      <c r="AN216" s="330" t="s">
        <v>3949</v>
      </c>
      <c r="AO216" s="337" t="s">
        <v>730</v>
      </c>
      <c r="AP216" s="326"/>
      <c r="AQ216" s="326"/>
      <c r="AR216" s="326"/>
      <c r="AS216" s="325" t="s">
        <v>3968</v>
      </c>
      <c r="AT216" s="334" t="s">
        <v>730</v>
      </c>
      <c r="AU216" s="325" t="s">
        <v>1625</v>
      </c>
      <c r="AV216" s="334" t="s">
        <v>730</v>
      </c>
      <c r="AW216" s="334" t="s">
        <v>730</v>
      </c>
    </row>
    <row r="217" spans="1:49" x14ac:dyDescent="0.25">
      <c r="A217" s="267" t="b">
        <f t="shared" si="12"/>
        <v>0</v>
      </c>
      <c r="B217" s="268" t="b">
        <f t="shared" si="13"/>
        <v>0</v>
      </c>
      <c r="C217" s="269" t="b">
        <f t="shared" si="14"/>
        <v>0</v>
      </c>
      <c r="D217" s="270" t="b">
        <f t="shared" si="15"/>
        <v>0</v>
      </c>
      <c r="F217" s="325" t="s">
        <v>838</v>
      </c>
      <c r="G217" t="s">
        <v>3807</v>
      </c>
      <c r="H217" s="312" t="s">
        <v>3258</v>
      </c>
      <c r="I217" s="325" t="s">
        <v>1403</v>
      </c>
      <c r="J217" t="s">
        <v>3804</v>
      </c>
      <c r="K217" s="312" t="s">
        <v>3256</v>
      </c>
      <c r="L217" s="325" t="s">
        <v>713</v>
      </c>
      <c r="M217" s="335" t="s">
        <v>730</v>
      </c>
      <c r="N217" s="325" t="s">
        <v>714</v>
      </c>
      <c r="O217" s="335" t="s">
        <v>730</v>
      </c>
      <c r="P217" s="325" t="s">
        <v>715</v>
      </c>
      <c r="Q217" s="335" t="s">
        <v>730</v>
      </c>
      <c r="R217" s="325" t="s">
        <v>716</v>
      </c>
      <c r="S217" s="335" t="s">
        <v>730</v>
      </c>
      <c r="T217" s="325" t="s">
        <v>841</v>
      </c>
      <c r="U217" s="334" t="s">
        <v>730</v>
      </c>
      <c r="V217" s="325" t="s">
        <v>4113</v>
      </c>
      <c r="W217" s="339" t="s">
        <v>730</v>
      </c>
      <c r="X217" s="330" t="s">
        <v>850</v>
      </c>
      <c r="Y217" s="331" t="s">
        <v>730</v>
      </c>
      <c r="Z217" s="325" t="s">
        <v>719</v>
      </c>
      <c r="AA217" s="334" t="s">
        <v>730</v>
      </c>
      <c r="AB217" s="325" t="s">
        <v>723</v>
      </c>
      <c r="AC217" s="331" t="s">
        <v>730</v>
      </c>
      <c r="AD217" s="325" t="s">
        <v>4114</v>
      </c>
      <c r="AE217" s="331" t="s">
        <v>730</v>
      </c>
      <c r="AF217" s="325" t="s">
        <v>724</v>
      </c>
      <c r="AG217" s="338" t="s">
        <v>730</v>
      </c>
      <c r="AH217" s="325" t="s">
        <v>735</v>
      </c>
      <c r="AI217" s="335" t="s">
        <v>730</v>
      </c>
      <c r="AJ217" s="325" t="s">
        <v>736</v>
      </c>
      <c r="AK217" s="331" t="s">
        <v>730</v>
      </c>
      <c r="AL217" s="325" t="s">
        <v>3973</v>
      </c>
      <c r="AM217" s="331" t="s">
        <v>730</v>
      </c>
      <c r="AN217" s="330" t="s">
        <v>3949</v>
      </c>
      <c r="AO217" s="337" t="s">
        <v>730</v>
      </c>
      <c r="AP217" s="326"/>
      <c r="AQ217" s="326"/>
      <c r="AR217" s="326"/>
      <c r="AS217" s="325" t="s">
        <v>3968</v>
      </c>
      <c r="AT217" s="334" t="s">
        <v>730</v>
      </c>
      <c r="AU217" s="325" t="s">
        <v>1625</v>
      </c>
      <c r="AV217" s="334" t="s">
        <v>730</v>
      </c>
      <c r="AW217" s="334" t="s">
        <v>730</v>
      </c>
    </row>
    <row r="218" spans="1:49" x14ac:dyDescent="0.25">
      <c r="A218" s="267" t="b">
        <f t="shared" si="12"/>
        <v>0</v>
      </c>
      <c r="B218" s="268" t="b">
        <f t="shared" si="13"/>
        <v>0</v>
      </c>
      <c r="C218" s="269" t="b">
        <f t="shared" si="14"/>
        <v>0</v>
      </c>
      <c r="D218" s="270" t="b">
        <f t="shared" si="15"/>
        <v>0</v>
      </c>
      <c r="F218" s="325" t="s">
        <v>838</v>
      </c>
      <c r="G218" t="s">
        <v>3809</v>
      </c>
      <c r="H218" s="312" t="s">
        <v>3257</v>
      </c>
      <c r="I218" s="325" t="s">
        <v>1403</v>
      </c>
      <c r="J218" t="s">
        <v>3806</v>
      </c>
      <c r="K218" s="312" t="s">
        <v>3256</v>
      </c>
      <c r="L218" s="325" t="s">
        <v>713</v>
      </c>
      <c r="M218" s="335" t="s">
        <v>730</v>
      </c>
      <c r="N218" s="325" t="s">
        <v>714</v>
      </c>
      <c r="O218" s="335" t="s">
        <v>730</v>
      </c>
      <c r="P218" s="325" t="s">
        <v>715</v>
      </c>
      <c r="Q218" s="335" t="s">
        <v>730</v>
      </c>
      <c r="R218" s="325" t="s">
        <v>716</v>
      </c>
      <c r="S218" s="335" t="s">
        <v>730</v>
      </c>
      <c r="T218" s="325" t="s">
        <v>841</v>
      </c>
      <c r="U218" s="334" t="s">
        <v>730</v>
      </c>
      <c r="V218" s="325" t="s">
        <v>4113</v>
      </c>
      <c r="W218" s="339" t="s">
        <v>730</v>
      </c>
      <c r="X218" s="330" t="s">
        <v>850</v>
      </c>
      <c r="Y218" s="331" t="s">
        <v>730</v>
      </c>
      <c r="Z218" s="325" t="s">
        <v>719</v>
      </c>
      <c r="AA218" s="334" t="s">
        <v>730</v>
      </c>
      <c r="AB218" s="325" t="s">
        <v>723</v>
      </c>
      <c r="AC218" s="331" t="s">
        <v>730</v>
      </c>
      <c r="AD218" s="325" t="s">
        <v>4114</v>
      </c>
      <c r="AE218" s="331" t="s">
        <v>730</v>
      </c>
      <c r="AF218" s="325" t="s">
        <v>724</v>
      </c>
      <c r="AG218" s="338" t="s">
        <v>730</v>
      </c>
      <c r="AH218" s="325" t="s">
        <v>735</v>
      </c>
      <c r="AI218" s="335" t="s">
        <v>730</v>
      </c>
      <c r="AJ218" s="325" t="s">
        <v>736</v>
      </c>
      <c r="AK218" s="331" t="s">
        <v>730</v>
      </c>
      <c r="AL218" s="325" t="s">
        <v>3973</v>
      </c>
      <c r="AM218" s="331" t="s">
        <v>730</v>
      </c>
      <c r="AN218" s="330" t="s">
        <v>3949</v>
      </c>
      <c r="AO218" s="337" t="s">
        <v>730</v>
      </c>
      <c r="AP218" s="326"/>
      <c r="AQ218" s="326"/>
      <c r="AR218" s="326"/>
      <c r="AS218" s="325" t="s">
        <v>3968</v>
      </c>
      <c r="AT218" s="334" t="s">
        <v>730</v>
      </c>
      <c r="AU218" s="325" t="s">
        <v>1625</v>
      </c>
      <c r="AV218" s="334" t="s">
        <v>730</v>
      </c>
      <c r="AW218" s="334" t="s">
        <v>730</v>
      </c>
    </row>
    <row r="219" spans="1:49" x14ac:dyDescent="0.25">
      <c r="A219" s="267" t="b">
        <f t="shared" si="12"/>
        <v>0</v>
      </c>
      <c r="B219" s="268" t="b">
        <f t="shared" si="13"/>
        <v>0</v>
      </c>
      <c r="C219" s="269" t="b">
        <f t="shared" si="14"/>
        <v>0</v>
      </c>
      <c r="D219" s="270" t="b">
        <f t="shared" si="15"/>
        <v>0</v>
      </c>
      <c r="F219" s="325" t="s">
        <v>838</v>
      </c>
      <c r="G219" t="s">
        <v>3811</v>
      </c>
      <c r="H219" s="312" t="s">
        <v>3257</v>
      </c>
      <c r="I219" s="325" t="s">
        <v>1403</v>
      </c>
      <c r="J219" t="s">
        <v>3808</v>
      </c>
      <c r="K219" s="312" t="s">
        <v>3256</v>
      </c>
      <c r="L219" s="325" t="s">
        <v>713</v>
      </c>
      <c r="M219" s="335" t="s">
        <v>730</v>
      </c>
      <c r="N219" s="325" t="s">
        <v>714</v>
      </c>
      <c r="O219" s="335" t="s">
        <v>730</v>
      </c>
      <c r="P219" s="325" t="s">
        <v>715</v>
      </c>
      <c r="Q219" s="335" t="s">
        <v>730</v>
      </c>
      <c r="R219" s="325" t="s">
        <v>716</v>
      </c>
      <c r="S219" s="335" t="s">
        <v>730</v>
      </c>
      <c r="T219" s="325" t="s">
        <v>841</v>
      </c>
      <c r="U219" s="334" t="s">
        <v>730</v>
      </c>
      <c r="V219" s="325" t="s">
        <v>4113</v>
      </c>
      <c r="W219" s="339" t="s">
        <v>730</v>
      </c>
      <c r="X219" s="330" t="s">
        <v>850</v>
      </c>
      <c r="Y219" s="331" t="s">
        <v>730</v>
      </c>
      <c r="Z219" s="325" t="s">
        <v>719</v>
      </c>
      <c r="AA219" s="334" t="s">
        <v>730</v>
      </c>
      <c r="AB219" s="325" t="s">
        <v>723</v>
      </c>
      <c r="AC219" s="331" t="s">
        <v>730</v>
      </c>
      <c r="AD219" s="325" t="s">
        <v>4114</v>
      </c>
      <c r="AE219" s="331" t="s">
        <v>730</v>
      </c>
      <c r="AF219" s="325" t="s">
        <v>724</v>
      </c>
      <c r="AG219" s="338" t="s">
        <v>730</v>
      </c>
      <c r="AH219" s="325" t="s">
        <v>735</v>
      </c>
      <c r="AI219" s="335" t="s">
        <v>730</v>
      </c>
      <c r="AJ219" s="325" t="s">
        <v>736</v>
      </c>
      <c r="AK219" s="331" t="s">
        <v>730</v>
      </c>
      <c r="AL219" s="325" t="s">
        <v>3973</v>
      </c>
      <c r="AM219" s="331" t="s">
        <v>730</v>
      </c>
      <c r="AN219" s="330" t="s">
        <v>3949</v>
      </c>
      <c r="AO219" s="337" t="s">
        <v>730</v>
      </c>
      <c r="AP219" s="326"/>
      <c r="AQ219" s="326"/>
      <c r="AR219" s="326"/>
      <c r="AS219" s="325" t="s">
        <v>3968</v>
      </c>
      <c r="AT219" s="334" t="s">
        <v>730</v>
      </c>
      <c r="AU219" s="325" t="s">
        <v>1625</v>
      </c>
      <c r="AV219" s="334" t="s">
        <v>730</v>
      </c>
      <c r="AW219" s="334" t="s">
        <v>730</v>
      </c>
    </row>
    <row r="220" spans="1:49" x14ac:dyDescent="0.25">
      <c r="A220" s="267" t="b">
        <f t="shared" si="12"/>
        <v>0</v>
      </c>
      <c r="B220" s="268" t="b">
        <f t="shared" si="13"/>
        <v>0</v>
      </c>
      <c r="C220" s="269" t="b">
        <f t="shared" si="14"/>
        <v>0</v>
      </c>
      <c r="D220" s="270" t="b">
        <f t="shared" si="15"/>
        <v>0</v>
      </c>
      <c r="F220" s="325" t="s">
        <v>838</v>
      </c>
      <c r="G220" t="s">
        <v>3813</v>
      </c>
      <c r="H220" s="312" t="s">
        <v>3257</v>
      </c>
      <c r="I220" s="325" t="s">
        <v>1403</v>
      </c>
      <c r="J220" t="s">
        <v>3810</v>
      </c>
      <c r="K220" s="312" t="s">
        <v>3256</v>
      </c>
      <c r="L220" s="325" t="s">
        <v>713</v>
      </c>
      <c r="M220" s="335" t="s">
        <v>730</v>
      </c>
      <c r="N220" s="325" t="s">
        <v>714</v>
      </c>
      <c r="O220" s="335" t="s">
        <v>730</v>
      </c>
      <c r="P220" s="325" t="s">
        <v>715</v>
      </c>
      <c r="Q220" s="335" t="s">
        <v>730</v>
      </c>
      <c r="R220" s="325" t="s">
        <v>716</v>
      </c>
      <c r="S220" s="335" t="s">
        <v>730</v>
      </c>
      <c r="T220" s="325" t="s">
        <v>841</v>
      </c>
      <c r="U220" s="334" t="s">
        <v>730</v>
      </c>
      <c r="V220" s="325" t="s">
        <v>4113</v>
      </c>
      <c r="W220" s="339" t="s">
        <v>730</v>
      </c>
      <c r="X220" s="330" t="s">
        <v>850</v>
      </c>
      <c r="Y220" s="331" t="s">
        <v>730</v>
      </c>
      <c r="Z220" s="325" t="s">
        <v>719</v>
      </c>
      <c r="AA220" s="334" t="s">
        <v>730</v>
      </c>
      <c r="AB220" s="325" t="s">
        <v>723</v>
      </c>
      <c r="AC220" s="331" t="s">
        <v>730</v>
      </c>
      <c r="AD220" s="325" t="s">
        <v>4114</v>
      </c>
      <c r="AE220" s="331" t="s">
        <v>730</v>
      </c>
      <c r="AF220" s="325" t="s">
        <v>724</v>
      </c>
      <c r="AG220" s="338" t="s">
        <v>730</v>
      </c>
      <c r="AH220" s="325" t="s">
        <v>735</v>
      </c>
      <c r="AI220" s="335" t="s">
        <v>730</v>
      </c>
      <c r="AJ220" s="325" t="s">
        <v>736</v>
      </c>
      <c r="AK220" s="331" t="s">
        <v>730</v>
      </c>
      <c r="AL220" s="325" t="s">
        <v>3973</v>
      </c>
      <c r="AM220" s="331" t="s">
        <v>730</v>
      </c>
      <c r="AN220" s="330" t="s">
        <v>3949</v>
      </c>
      <c r="AO220" s="337" t="s">
        <v>730</v>
      </c>
      <c r="AP220" s="326"/>
      <c r="AQ220" s="326"/>
      <c r="AR220" s="326"/>
      <c r="AS220" s="325" t="s">
        <v>3968</v>
      </c>
      <c r="AT220" s="334" t="s">
        <v>730</v>
      </c>
      <c r="AU220" s="325" t="s">
        <v>1625</v>
      </c>
      <c r="AV220" s="334" t="s">
        <v>730</v>
      </c>
      <c r="AW220" s="334" t="s">
        <v>730</v>
      </c>
    </row>
    <row r="221" spans="1:49" x14ac:dyDescent="0.25">
      <c r="A221" s="267" t="b">
        <f t="shared" si="12"/>
        <v>0</v>
      </c>
      <c r="B221" s="268" t="b">
        <f t="shared" si="13"/>
        <v>0</v>
      </c>
      <c r="C221" s="269" t="b">
        <f t="shared" si="14"/>
        <v>0</v>
      </c>
      <c r="D221" s="270" t="b">
        <f t="shared" si="15"/>
        <v>0</v>
      </c>
      <c r="F221" s="325" t="s">
        <v>838</v>
      </c>
      <c r="G221" t="s">
        <v>3815</v>
      </c>
      <c r="H221" s="312" t="s">
        <v>3257</v>
      </c>
      <c r="I221" s="325" t="s">
        <v>1403</v>
      </c>
      <c r="J221" t="s">
        <v>3812</v>
      </c>
      <c r="K221" s="312" t="s">
        <v>3256</v>
      </c>
      <c r="L221" s="325" t="s">
        <v>713</v>
      </c>
      <c r="M221" s="335" t="s">
        <v>730</v>
      </c>
      <c r="N221" s="325" t="s">
        <v>714</v>
      </c>
      <c r="O221" s="335" t="s">
        <v>730</v>
      </c>
      <c r="P221" s="325" t="s">
        <v>715</v>
      </c>
      <c r="Q221" s="335" t="s">
        <v>730</v>
      </c>
      <c r="R221" s="325" t="s">
        <v>716</v>
      </c>
      <c r="S221" s="335" t="s">
        <v>730</v>
      </c>
      <c r="T221" s="325" t="s">
        <v>841</v>
      </c>
      <c r="U221" s="334" t="s">
        <v>730</v>
      </c>
      <c r="V221" s="325" t="s">
        <v>4113</v>
      </c>
      <c r="W221" s="339" t="s">
        <v>730</v>
      </c>
      <c r="X221" s="330" t="s">
        <v>850</v>
      </c>
      <c r="Y221" s="331" t="s">
        <v>730</v>
      </c>
      <c r="Z221" s="325" t="s">
        <v>719</v>
      </c>
      <c r="AA221" s="334" t="s">
        <v>730</v>
      </c>
      <c r="AB221" s="325" t="s">
        <v>723</v>
      </c>
      <c r="AC221" s="331" t="s">
        <v>730</v>
      </c>
      <c r="AD221" s="325" t="s">
        <v>4114</v>
      </c>
      <c r="AE221" s="331" t="s">
        <v>730</v>
      </c>
      <c r="AF221" s="325" t="s">
        <v>724</v>
      </c>
      <c r="AG221" s="338" t="s">
        <v>730</v>
      </c>
      <c r="AH221" s="325" t="s">
        <v>735</v>
      </c>
      <c r="AI221" s="335" t="s">
        <v>730</v>
      </c>
      <c r="AJ221" s="325" t="s">
        <v>736</v>
      </c>
      <c r="AK221" s="331" t="s">
        <v>730</v>
      </c>
      <c r="AL221" s="325" t="s">
        <v>3973</v>
      </c>
      <c r="AM221" s="331" t="s">
        <v>730</v>
      </c>
      <c r="AN221" s="330" t="s">
        <v>3949</v>
      </c>
      <c r="AO221" s="337" t="s">
        <v>730</v>
      </c>
      <c r="AP221" s="326"/>
      <c r="AQ221" s="326"/>
      <c r="AR221" s="326"/>
      <c r="AS221" s="325" t="s">
        <v>3968</v>
      </c>
      <c r="AT221" s="334" t="s">
        <v>730</v>
      </c>
      <c r="AU221" s="325" t="s">
        <v>1625</v>
      </c>
      <c r="AV221" s="334" t="s">
        <v>730</v>
      </c>
      <c r="AW221" s="334" t="s">
        <v>730</v>
      </c>
    </row>
    <row r="222" spans="1:49" x14ac:dyDescent="0.25">
      <c r="A222" s="267" t="b">
        <f t="shared" si="12"/>
        <v>0</v>
      </c>
      <c r="B222" s="268" t="b">
        <f t="shared" si="13"/>
        <v>0</v>
      </c>
      <c r="C222" s="269" t="b">
        <f t="shared" si="14"/>
        <v>0</v>
      </c>
      <c r="D222" s="270" t="b">
        <f t="shared" si="15"/>
        <v>0</v>
      </c>
      <c r="F222" s="325" t="s">
        <v>838</v>
      </c>
      <c r="G222" s="335" t="s">
        <v>730</v>
      </c>
      <c r="H222" s="335"/>
      <c r="I222" s="325" t="s">
        <v>1403</v>
      </c>
      <c r="J222" t="s">
        <v>3814</v>
      </c>
      <c r="K222" s="312" t="s">
        <v>3256</v>
      </c>
      <c r="L222" s="325" t="s">
        <v>713</v>
      </c>
      <c r="M222" s="335" t="s">
        <v>730</v>
      </c>
      <c r="N222" s="325" t="s">
        <v>714</v>
      </c>
      <c r="O222" s="335" t="s">
        <v>730</v>
      </c>
      <c r="P222" s="325" t="s">
        <v>715</v>
      </c>
      <c r="Q222" s="335" t="s">
        <v>730</v>
      </c>
      <c r="R222" s="325" t="s">
        <v>716</v>
      </c>
      <c r="S222" s="335" t="s">
        <v>730</v>
      </c>
      <c r="T222" s="325" t="s">
        <v>841</v>
      </c>
      <c r="U222" s="334" t="s">
        <v>730</v>
      </c>
      <c r="V222" s="325" t="s">
        <v>4113</v>
      </c>
      <c r="W222" s="339" t="s">
        <v>730</v>
      </c>
      <c r="X222" s="330" t="s">
        <v>850</v>
      </c>
      <c r="Y222" s="331" t="s">
        <v>730</v>
      </c>
      <c r="Z222" s="325" t="s">
        <v>719</v>
      </c>
      <c r="AA222" s="334" t="s">
        <v>730</v>
      </c>
      <c r="AB222" s="325" t="s">
        <v>723</v>
      </c>
      <c r="AC222" s="331" t="s">
        <v>730</v>
      </c>
      <c r="AD222" s="325" t="s">
        <v>4114</v>
      </c>
      <c r="AE222" s="331" t="s">
        <v>730</v>
      </c>
      <c r="AF222" s="325" t="s">
        <v>724</v>
      </c>
      <c r="AG222" s="338" t="s">
        <v>730</v>
      </c>
      <c r="AH222" s="325" t="s">
        <v>735</v>
      </c>
      <c r="AI222" s="335" t="s">
        <v>730</v>
      </c>
      <c r="AJ222" s="325" t="s">
        <v>736</v>
      </c>
      <c r="AK222" s="331" t="s">
        <v>730</v>
      </c>
      <c r="AL222" s="325" t="s">
        <v>3973</v>
      </c>
      <c r="AM222" s="331" t="s">
        <v>730</v>
      </c>
      <c r="AN222" s="330" t="s">
        <v>3949</v>
      </c>
      <c r="AO222" s="337" t="s">
        <v>730</v>
      </c>
      <c r="AP222" s="326"/>
      <c r="AQ222" s="326"/>
      <c r="AR222" s="326"/>
      <c r="AS222" s="325" t="s">
        <v>3968</v>
      </c>
      <c r="AT222" s="334" t="s">
        <v>730</v>
      </c>
      <c r="AU222" s="325" t="s">
        <v>1625</v>
      </c>
      <c r="AV222" s="334" t="s">
        <v>730</v>
      </c>
      <c r="AW222" s="334" t="s">
        <v>730</v>
      </c>
    </row>
    <row r="223" spans="1:49" x14ac:dyDescent="0.25">
      <c r="A223" s="267" t="b">
        <f t="shared" si="12"/>
        <v>0</v>
      </c>
      <c r="B223" s="268" t="b">
        <f t="shared" si="13"/>
        <v>0</v>
      </c>
      <c r="C223" s="269" t="b">
        <f t="shared" si="14"/>
        <v>0</v>
      </c>
      <c r="D223" s="270" t="b">
        <f t="shared" si="15"/>
        <v>0</v>
      </c>
      <c r="F223" s="325" t="s">
        <v>838</v>
      </c>
      <c r="G223" s="335" t="s">
        <v>730</v>
      </c>
      <c r="H223" s="335"/>
      <c r="I223" s="325" t="s">
        <v>1403</v>
      </c>
      <c r="J223" t="s">
        <v>3816</v>
      </c>
      <c r="K223" s="312" t="s">
        <v>3256</v>
      </c>
      <c r="L223" s="325" t="s">
        <v>713</v>
      </c>
      <c r="M223" s="335" t="s">
        <v>730</v>
      </c>
      <c r="N223" s="325" t="s">
        <v>714</v>
      </c>
      <c r="O223" s="335" t="s">
        <v>730</v>
      </c>
      <c r="P223" s="325" t="s">
        <v>715</v>
      </c>
      <c r="Q223" s="335" t="s">
        <v>730</v>
      </c>
      <c r="R223" s="325" t="s">
        <v>716</v>
      </c>
      <c r="S223" s="335" t="s">
        <v>730</v>
      </c>
      <c r="T223" s="325" t="s">
        <v>841</v>
      </c>
      <c r="U223" s="334" t="s">
        <v>730</v>
      </c>
      <c r="V223" s="325" t="s">
        <v>4113</v>
      </c>
      <c r="W223" s="339" t="s">
        <v>730</v>
      </c>
      <c r="X223" s="330" t="s">
        <v>850</v>
      </c>
      <c r="Y223" s="331" t="s">
        <v>730</v>
      </c>
      <c r="Z223" s="325" t="s">
        <v>719</v>
      </c>
      <c r="AA223" s="334" t="s">
        <v>730</v>
      </c>
      <c r="AB223" s="325" t="s">
        <v>723</v>
      </c>
      <c r="AC223" s="331" t="s">
        <v>730</v>
      </c>
      <c r="AD223" s="325" t="s">
        <v>4114</v>
      </c>
      <c r="AE223" s="331" t="s">
        <v>730</v>
      </c>
      <c r="AF223" s="325" t="s">
        <v>724</v>
      </c>
      <c r="AG223" s="338" t="s">
        <v>730</v>
      </c>
      <c r="AH223" s="325" t="s">
        <v>735</v>
      </c>
      <c r="AI223" s="335" t="s">
        <v>730</v>
      </c>
      <c r="AJ223" s="325" t="s">
        <v>736</v>
      </c>
      <c r="AK223" s="331" t="s">
        <v>730</v>
      </c>
      <c r="AL223" s="325" t="s">
        <v>3973</v>
      </c>
      <c r="AM223" s="331" t="s">
        <v>730</v>
      </c>
      <c r="AN223" s="330" t="s">
        <v>3949</v>
      </c>
      <c r="AO223" s="337" t="s">
        <v>730</v>
      </c>
      <c r="AP223" s="326"/>
      <c r="AQ223" s="326"/>
      <c r="AR223" s="326"/>
      <c r="AS223" s="325" t="s">
        <v>3968</v>
      </c>
      <c r="AT223" s="334" t="s">
        <v>730</v>
      </c>
      <c r="AU223" s="325" t="s">
        <v>1625</v>
      </c>
      <c r="AV223" s="334" t="s">
        <v>730</v>
      </c>
      <c r="AW223" s="334" t="s">
        <v>730</v>
      </c>
    </row>
    <row r="224" spans="1:49" x14ac:dyDescent="0.25">
      <c r="A224" s="267" t="b">
        <f t="shared" si="12"/>
        <v>0</v>
      </c>
      <c r="B224" s="268" t="b">
        <f t="shared" si="13"/>
        <v>0</v>
      </c>
      <c r="C224" s="269" t="b">
        <f t="shared" si="14"/>
        <v>0</v>
      </c>
      <c r="D224" s="270" t="b">
        <f t="shared" si="15"/>
        <v>0</v>
      </c>
      <c r="F224" s="325" t="s">
        <v>838</v>
      </c>
      <c r="G224" s="335" t="s">
        <v>730</v>
      </c>
      <c r="H224" s="335"/>
      <c r="I224" s="325" t="s">
        <v>1403</v>
      </c>
      <c r="J224" t="s">
        <v>3817</v>
      </c>
      <c r="K224" s="312" t="s">
        <v>3256</v>
      </c>
      <c r="L224" s="325" t="s">
        <v>713</v>
      </c>
      <c r="M224" s="335" t="s">
        <v>730</v>
      </c>
      <c r="N224" s="325" t="s">
        <v>714</v>
      </c>
      <c r="O224" s="335" t="s">
        <v>730</v>
      </c>
      <c r="P224" s="325" t="s">
        <v>715</v>
      </c>
      <c r="Q224" s="335" t="s">
        <v>730</v>
      </c>
      <c r="R224" s="325" t="s">
        <v>716</v>
      </c>
      <c r="S224" s="335" t="s">
        <v>730</v>
      </c>
      <c r="T224" s="325" t="s">
        <v>841</v>
      </c>
      <c r="U224" s="334" t="s">
        <v>730</v>
      </c>
      <c r="V224" s="325" t="s">
        <v>4113</v>
      </c>
      <c r="W224" s="339" t="s">
        <v>730</v>
      </c>
      <c r="X224" s="330" t="s">
        <v>850</v>
      </c>
      <c r="Y224" s="331" t="s">
        <v>730</v>
      </c>
      <c r="Z224" s="325" t="s">
        <v>719</v>
      </c>
      <c r="AA224" s="334" t="s">
        <v>730</v>
      </c>
      <c r="AB224" s="325" t="s">
        <v>723</v>
      </c>
      <c r="AC224" s="331" t="s">
        <v>730</v>
      </c>
      <c r="AD224" s="325" t="s">
        <v>4114</v>
      </c>
      <c r="AE224" s="331" t="s">
        <v>730</v>
      </c>
      <c r="AF224" s="325" t="s">
        <v>724</v>
      </c>
      <c r="AG224" s="338" t="s">
        <v>730</v>
      </c>
      <c r="AH224" s="325" t="s">
        <v>735</v>
      </c>
      <c r="AI224" s="335" t="s">
        <v>730</v>
      </c>
      <c r="AJ224" s="325" t="s">
        <v>736</v>
      </c>
      <c r="AK224" s="331" t="s">
        <v>730</v>
      </c>
      <c r="AL224" s="325" t="s">
        <v>3973</v>
      </c>
      <c r="AM224" s="331" t="s">
        <v>730</v>
      </c>
      <c r="AN224" s="330" t="s">
        <v>3949</v>
      </c>
      <c r="AO224" s="337" t="s">
        <v>730</v>
      </c>
      <c r="AP224" s="326"/>
      <c r="AQ224" s="326"/>
      <c r="AR224" s="326"/>
      <c r="AS224" s="325" t="s">
        <v>3968</v>
      </c>
      <c r="AT224" s="334" t="s">
        <v>730</v>
      </c>
      <c r="AU224" s="325" t="s">
        <v>1625</v>
      </c>
      <c r="AV224" s="334" t="s">
        <v>730</v>
      </c>
      <c r="AW224" s="334" t="s">
        <v>730</v>
      </c>
    </row>
    <row r="225" spans="1:49" x14ac:dyDescent="0.25">
      <c r="A225" s="267" t="b">
        <f t="shared" si="12"/>
        <v>0</v>
      </c>
      <c r="B225" s="268" t="b">
        <f t="shared" si="13"/>
        <v>0</v>
      </c>
      <c r="C225" s="269" t="b">
        <f t="shared" si="14"/>
        <v>0</v>
      </c>
      <c r="D225" s="270" t="b">
        <f t="shared" si="15"/>
        <v>0</v>
      </c>
      <c r="F225" s="325" t="s">
        <v>838</v>
      </c>
      <c r="G225" s="335" t="s">
        <v>730</v>
      </c>
      <c r="H225" s="335"/>
      <c r="I225" s="325" t="s">
        <v>1403</v>
      </c>
      <c r="J225" t="s">
        <v>3818</v>
      </c>
      <c r="K225" s="312" t="s">
        <v>3256</v>
      </c>
      <c r="L225" s="325" t="s">
        <v>713</v>
      </c>
      <c r="M225" s="335" t="s">
        <v>730</v>
      </c>
      <c r="N225" s="325" t="s">
        <v>714</v>
      </c>
      <c r="O225" s="335" t="s">
        <v>730</v>
      </c>
      <c r="P225" s="325" t="s">
        <v>715</v>
      </c>
      <c r="Q225" s="335" t="s">
        <v>730</v>
      </c>
      <c r="R225" s="325" t="s">
        <v>716</v>
      </c>
      <c r="S225" s="335" t="s">
        <v>730</v>
      </c>
      <c r="T225" s="325" t="s">
        <v>841</v>
      </c>
      <c r="U225" s="334" t="s">
        <v>730</v>
      </c>
      <c r="V225" s="325" t="s">
        <v>4113</v>
      </c>
      <c r="W225" s="339" t="s">
        <v>730</v>
      </c>
      <c r="X225" s="330" t="s">
        <v>850</v>
      </c>
      <c r="Y225" s="331" t="s">
        <v>730</v>
      </c>
      <c r="Z225" s="325" t="s">
        <v>719</v>
      </c>
      <c r="AA225" s="334" t="s">
        <v>730</v>
      </c>
      <c r="AB225" s="325" t="s">
        <v>723</v>
      </c>
      <c r="AC225" s="331" t="s">
        <v>730</v>
      </c>
      <c r="AD225" s="325" t="s">
        <v>4114</v>
      </c>
      <c r="AE225" s="331" t="s">
        <v>730</v>
      </c>
      <c r="AF225" s="325" t="s">
        <v>724</v>
      </c>
      <c r="AG225" s="338" t="s">
        <v>730</v>
      </c>
      <c r="AH225" s="325" t="s">
        <v>735</v>
      </c>
      <c r="AI225" s="335" t="s">
        <v>730</v>
      </c>
      <c r="AJ225" s="325" t="s">
        <v>736</v>
      </c>
      <c r="AK225" s="331" t="s">
        <v>730</v>
      </c>
      <c r="AL225" s="325" t="s">
        <v>3973</v>
      </c>
      <c r="AM225" s="331" t="s">
        <v>730</v>
      </c>
      <c r="AN225" s="330" t="s">
        <v>3949</v>
      </c>
      <c r="AO225" s="337" t="s">
        <v>730</v>
      </c>
      <c r="AP225" s="326"/>
      <c r="AQ225" s="326"/>
      <c r="AR225" s="326"/>
      <c r="AS225" s="325" t="s">
        <v>3968</v>
      </c>
      <c r="AT225" s="334" t="s">
        <v>730</v>
      </c>
      <c r="AU225" s="325" t="s">
        <v>1625</v>
      </c>
      <c r="AV225" s="334" t="s">
        <v>730</v>
      </c>
      <c r="AW225" s="334" t="s">
        <v>730</v>
      </c>
    </row>
    <row r="226" spans="1:49" x14ac:dyDescent="0.25">
      <c r="A226" s="267" t="b">
        <f t="shared" si="12"/>
        <v>0</v>
      </c>
      <c r="B226" s="268" t="b">
        <f t="shared" si="13"/>
        <v>0</v>
      </c>
      <c r="C226" s="269" t="b">
        <f t="shared" si="14"/>
        <v>0</v>
      </c>
      <c r="D226" s="270" t="b">
        <f t="shared" si="15"/>
        <v>0</v>
      </c>
      <c r="F226" s="325" t="s">
        <v>838</v>
      </c>
      <c r="G226" s="335" t="s">
        <v>730</v>
      </c>
      <c r="H226" s="335"/>
      <c r="I226" s="325" t="s">
        <v>1403</v>
      </c>
      <c r="J226" t="s">
        <v>3819</v>
      </c>
      <c r="K226" s="312" t="s">
        <v>3256</v>
      </c>
      <c r="L226" s="325" t="s">
        <v>713</v>
      </c>
      <c r="M226" s="335" t="s">
        <v>730</v>
      </c>
      <c r="N226" s="325" t="s">
        <v>714</v>
      </c>
      <c r="O226" s="335" t="s">
        <v>730</v>
      </c>
      <c r="P226" s="325" t="s">
        <v>715</v>
      </c>
      <c r="Q226" s="335" t="s">
        <v>730</v>
      </c>
      <c r="R226" s="325" t="s">
        <v>716</v>
      </c>
      <c r="S226" s="335" t="s">
        <v>730</v>
      </c>
      <c r="T226" s="325" t="s">
        <v>841</v>
      </c>
      <c r="U226" s="334" t="s">
        <v>730</v>
      </c>
      <c r="V226" s="325" t="s">
        <v>4113</v>
      </c>
      <c r="W226" s="339" t="s">
        <v>730</v>
      </c>
      <c r="X226" s="330" t="s">
        <v>850</v>
      </c>
      <c r="Y226" s="331" t="s">
        <v>730</v>
      </c>
      <c r="Z226" s="325" t="s">
        <v>719</v>
      </c>
      <c r="AA226" s="334" t="s">
        <v>730</v>
      </c>
      <c r="AB226" s="325" t="s">
        <v>723</v>
      </c>
      <c r="AC226" s="331" t="s">
        <v>730</v>
      </c>
      <c r="AD226" s="325" t="s">
        <v>4114</v>
      </c>
      <c r="AE226" s="331" t="s">
        <v>730</v>
      </c>
      <c r="AF226" s="325" t="s">
        <v>724</v>
      </c>
      <c r="AG226" s="338" t="s">
        <v>730</v>
      </c>
      <c r="AH226" s="325" t="s">
        <v>735</v>
      </c>
      <c r="AI226" s="335" t="s">
        <v>730</v>
      </c>
      <c r="AJ226" s="325" t="s">
        <v>736</v>
      </c>
      <c r="AK226" s="331" t="s">
        <v>730</v>
      </c>
      <c r="AL226" s="325" t="s">
        <v>3973</v>
      </c>
      <c r="AM226" s="331" t="s">
        <v>730</v>
      </c>
      <c r="AN226" s="330" t="s">
        <v>3949</v>
      </c>
      <c r="AO226" s="337" t="s">
        <v>730</v>
      </c>
      <c r="AP226" s="326"/>
      <c r="AQ226" s="326"/>
      <c r="AR226" s="326"/>
      <c r="AS226" s="325" t="s">
        <v>3968</v>
      </c>
      <c r="AT226" s="334" t="s">
        <v>730</v>
      </c>
      <c r="AU226" s="325" t="s">
        <v>1625</v>
      </c>
      <c r="AV226" s="334" t="s">
        <v>730</v>
      </c>
      <c r="AW226" s="334" t="s">
        <v>730</v>
      </c>
    </row>
    <row r="227" spans="1:49" x14ac:dyDescent="0.25">
      <c r="A227" s="267" t="b">
        <f t="shared" si="12"/>
        <v>0</v>
      </c>
      <c r="B227" s="268" t="b">
        <f t="shared" si="13"/>
        <v>0</v>
      </c>
      <c r="C227" s="269" t="b">
        <f t="shared" si="14"/>
        <v>0</v>
      </c>
      <c r="D227" s="270" t="b">
        <f t="shared" si="15"/>
        <v>0</v>
      </c>
      <c r="F227" s="325" t="s">
        <v>838</v>
      </c>
      <c r="G227" s="335" t="s">
        <v>730</v>
      </c>
      <c r="H227" s="335"/>
      <c r="I227" s="325" t="s">
        <v>1403</v>
      </c>
      <c r="J227" t="s">
        <v>3820</v>
      </c>
      <c r="K227" s="312" t="s">
        <v>3256</v>
      </c>
      <c r="L227" s="325" t="s">
        <v>713</v>
      </c>
      <c r="M227" s="335" t="s">
        <v>730</v>
      </c>
      <c r="N227" s="325" t="s">
        <v>714</v>
      </c>
      <c r="O227" s="335" t="s">
        <v>730</v>
      </c>
      <c r="P227" s="325" t="s">
        <v>715</v>
      </c>
      <c r="Q227" s="335" t="s">
        <v>730</v>
      </c>
      <c r="R227" s="325" t="s">
        <v>716</v>
      </c>
      <c r="S227" s="335" t="s">
        <v>730</v>
      </c>
      <c r="T227" s="325" t="s">
        <v>841</v>
      </c>
      <c r="U227" s="334" t="s">
        <v>730</v>
      </c>
      <c r="V227" s="325" t="s">
        <v>4113</v>
      </c>
      <c r="W227" s="339" t="s">
        <v>730</v>
      </c>
      <c r="X227" s="330" t="s">
        <v>850</v>
      </c>
      <c r="Y227" s="331" t="s">
        <v>730</v>
      </c>
      <c r="Z227" s="325" t="s">
        <v>719</v>
      </c>
      <c r="AA227" s="334" t="s">
        <v>730</v>
      </c>
      <c r="AB227" s="325" t="s">
        <v>723</v>
      </c>
      <c r="AC227" s="331" t="s">
        <v>730</v>
      </c>
      <c r="AD227" s="325" t="s">
        <v>4114</v>
      </c>
      <c r="AE227" s="331" t="s">
        <v>730</v>
      </c>
      <c r="AF227" s="325" t="s">
        <v>724</v>
      </c>
      <c r="AG227" s="338" t="s">
        <v>730</v>
      </c>
      <c r="AH227" s="325" t="s">
        <v>735</v>
      </c>
      <c r="AI227" s="335" t="s">
        <v>730</v>
      </c>
      <c r="AJ227" s="325" t="s">
        <v>736</v>
      </c>
      <c r="AK227" s="331" t="s">
        <v>730</v>
      </c>
      <c r="AL227" s="325" t="s">
        <v>3973</v>
      </c>
      <c r="AM227" s="331" t="s">
        <v>730</v>
      </c>
      <c r="AN227" s="330" t="s">
        <v>3949</v>
      </c>
      <c r="AO227" s="337" t="s">
        <v>730</v>
      </c>
      <c r="AP227" s="326"/>
      <c r="AQ227" s="326"/>
      <c r="AR227" s="326"/>
      <c r="AS227" s="325" t="s">
        <v>3968</v>
      </c>
      <c r="AT227" s="334" t="s">
        <v>730</v>
      </c>
      <c r="AU227" s="325" t="s">
        <v>1625</v>
      </c>
      <c r="AV227" s="334" t="s">
        <v>730</v>
      </c>
      <c r="AW227" s="334" t="s">
        <v>730</v>
      </c>
    </row>
    <row r="228" spans="1:49" x14ac:dyDescent="0.25">
      <c r="A228" s="267" t="b">
        <f t="shared" si="12"/>
        <v>0</v>
      </c>
      <c r="B228" s="268" t="b">
        <f t="shared" si="13"/>
        <v>0</v>
      </c>
      <c r="C228" s="269" t="b">
        <f t="shared" si="14"/>
        <v>0</v>
      </c>
      <c r="D228" s="270" t="b">
        <f t="shared" si="15"/>
        <v>0</v>
      </c>
      <c r="F228" s="325" t="s">
        <v>838</v>
      </c>
      <c r="G228" s="335" t="s">
        <v>730</v>
      </c>
      <c r="H228" s="335"/>
      <c r="I228" s="325" t="s">
        <v>1403</v>
      </c>
      <c r="J228" t="s">
        <v>4086</v>
      </c>
      <c r="K228" s="312" t="s">
        <v>3256</v>
      </c>
      <c r="L228" s="325" t="s">
        <v>713</v>
      </c>
      <c r="M228" s="335" t="s">
        <v>730</v>
      </c>
      <c r="N228" s="325" t="s">
        <v>714</v>
      </c>
      <c r="O228" s="335" t="s">
        <v>730</v>
      </c>
      <c r="P228" s="325" t="s">
        <v>715</v>
      </c>
      <c r="Q228" s="335" t="s">
        <v>730</v>
      </c>
      <c r="R228" s="325" t="s">
        <v>716</v>
      </c>
      <c r="S228" s="335" t="s">
        <v>730</v>
      </c>
      <c r="T228" s="325" t="s">
        <v>841</v>
      </c>
      <c r="U228" s="334" t="s">
        <v>730</v>
      </c>
      <c r="V228" s="325" t="s">
        <v>4113</v>
      </c>
      <c r="W228" s="339" t="s">
        <v>730</v>
      </c>
      <c r="X228" s="330" t="s">
        <v>850</v>
      </c>
      <c r="Y228" s="331" t="s">
        <v>730</v>
      </c>
      <c r="Z228" s="325" t="s">
        <v>719</v>
      </c>
      <c r="AA228" s="334" t="s">
        <v>730</v>
      </c>
      <c r="AB228" s="325" t="s">
        <v>723</v>
      </c>
      <c r="AC228" s="331" t="s">
        <v>730</v>
      </c>
      <c r="AD228" s="325" t="s">
        <v>4114</v>
      </c>
      <c r="AE228" s="331" t="s">
        <v>730</v>
      </c>
      <c r="AF228" s="325" t="s">
        <v>724</v>
      </c>
      <c r="AG228" s="338" t="s">
        <v>730</v>
      </c>
      <c r="AH228" s="325" t="s">
        <v>735</v>
      </c>
      <c r="AI228" s="335" t="s">
        <v>730</v>
      </c>
      <c r="AJ228" s="325" t="s">
        <v>736</v>
      </c>
      <c r="AK228" s="331" t="s">
        <v>730</v>
      </c>
      <c r="AL228" s="325" t="s">
        <v>3973</v>
      </c>
      <c r="AM228" s="331" t="s">
        <v>730</v>
      </c>
      <c r="AN228" s="330" t="s">
        <v>3949</v>
      </c>
      <c r="AO228" s="337" t="s">
        <v>730</v>
      </c>
      <c r="AP228" s="340"/>
      <c r="AQ228" s="340"/>
      <c r="AR228" s="340"/>
      <c r="AS228" s="325" t="s">
        <v>3968</v>
      </c>
      <c r="AT228" s="334" t="s">
        <v>730</v>
      </c>
      <c r="AU228" s="325" t="s">
        <v>1625</v>
      </c>
      <c r="AV228" s="334" t="s">
        <v>730</v>
      </c>
      <c r="AW228" s="334" t="s">
        <v>730</v>
      </c>
    </row>
    <row r="229" spans="1:49" x14ac:dyDescent="0.25">
      <c r="A229" s="267" t="b">
        <f t="shared" si="12"/>
        <v>0</v>
      </c>
      <c r="B229" s="268" t="b">
        <f t="shared" si="13"/>
        <v>0</v>
      </c>
      <c r="C229" s="269" t="b">
        <f t="shared" si="14"/>
        <v>0</v>
      </c>
      <c r="D229" s="270" t="b">
        <f t="shared" si="15"/>
        <v>0</v>
      </c>
      <c r="F229" s="325" t="s">
        <v>838</v>
      </c>
      <c r="G229" s="335" t="s">
        <v>730</v>
      </c>
      <c r="H229" s="335"/>
      <c r="I229" s="325" t="s">
        <v>1403</v>
      </c>
      <c r="J229" t="s">
        <v>4553</v>
      </c>
      <c r="K229" s="312" t="s">
        <v>3256</v>
      </c>
      <c r="L229" s="325" t="s">
        <v>713</v>
      </c>
      <c r="M229" s="335" t="s">
        <v>730</v>
      </c>
      <c r="N229" s="325" t="s">
        <v>714</v>
      </c>
      <c r="O229" s="335" t="s">
        <v>730</v>
      </c>
      <c r="P229" s="325" t="s">
        <v>715</v>
      </c>
      <c r="Q229" s="335" t="s">
        <v>730</v>
      </c>
      <c r="R229" s="325" t="s">
        <v>716</v>
      </c>
      <c r="S229" s="335" t="s">
        <v>730</v>
      </c>
      <c r="T229" s="325" t="s">
        <v>841</v>
      </c>
      <c r="U229" s="334" t="s">
        <v>730</v>
      </c>
      <c r="V229" s="325" t="s">
        <v>4113</v>
      </c>
      <c r="W229" s="339" t="s">
        <v>730</v>
      </c>
      <c r="X229" s="330" t="s">
        <v>850</v>
      </c>
      <c r="Y229" s="331" t="s">
        <v>730</v>
      </c>
      <c r="Z229" s="325" t="s">
        <v>719</v>
      </c>
      <c r="AA229" s="334" t="s">
        <v>730</v>
      </c>
      <c r="AB229" s="325" t="s">
        <v>723</v>
      </c>
      <c r="AC229" s="331" t="s">
        <v>730</v>
      </c>
      <c r="AD229" s="325" t="s">
        <v>4114</v>
      </c>
      <c r="AE229" s="331" t="s">
        <v>730</v>
      </c>
      <c r="AF229" s="325" t="s">
        <v>724</v>
      </c>
      <c r="AG229" s="338" t="s">
        <v>730</v>
      </c>
      <c r="AH229" s="325" t="s">
        <v>735</v>
      </c>
      <c r="AI229" s="335" t="s">
        <v>730</v>
      </c>
      <c r="AJ229" s="325" t="s">
        <v>736</v>
      </c>
      <c r="AK229" s="331" t="s">
        <v>730</v>
      </c>
      <c r="AL229" s="325" t="s">
        <v>3973</v>
      </c>
      <c r="AM229" s="331" t="s">
        <v>730</v>
      </c>
      <c r="AN229" s="330" t="s">
        <v>3949</v>
      </c>
      <c r="AO229" s="337" t="s">
        <v>730</v>
      </c>
      <c r="AP229" s="340"/>
      <c r="AQ229" s="340"/>
      <c r="AR229" s="340"/>
      <c r="AS229" s="325" t="s">
        <v>3968</v>
      </c>
      <c r="AT229" s="334" t="s">
        <v>730</v>
      </c>
      <c r="AU229" s="325" t="s">
        <v>1625</v>
      </c>
      <c r="AV229" s="334" t="s">
        <v>730</v>
      </c>
      <c r="AW229" s="334" t="s">
        <v>730</v>
      </c>
    </row>
    <row r="230" spans="1:49" x14ac:dyDescent="0.25">
      <c r="A230" s="267" t="b">
        <f t="shared" si="12"/>
        <v>0</v>
      </c>
      <c r="B230" s="268" t="b">
        <f t="shared" si="13"/>
        <v>0</v>
      </c>
      <c r="C230" s="269" t="b">
        <f t="shared" si="14"/>
        <v>0</v>
      </c>
      <c r="D230" s="270" t="b">
        <f t="shared" si="15"/>
        <v>0</v>
      </c>
      <c r="F230" s="325" t="s">
        <v>838</v>
      </c>
      <c r="G230" s="335" t="s">
        <v>730</v>
      </c>
      <c r="H230" s="335"/>
      <c r="I230" s="325" t="s">
        <v>1403</v>
      </c>
      <c r="J230" t="s">
        <v>4554</v>
      </c>
      <c r="K230" s="312" t="s">
        <v>3256</v>
      </c>
      <c r="L230" s="325" t="s">
        <v>713</v>
      </c>
      <c r="M230" s="335" t="s">
        <v>730</v>
      </c>
      <c r="N230" s="325" t="s">
        <v>714</v>
      </c>
      <c r="O230" s="335" t="s">
        <v>730</v>
      </c>
      <c r="P230" s="325" t="s">
        <v>715</v>
      </c>
      <c r="Q230" s="335" t="s">
        <v>730</v>
      </c>
      <c r="R230" s="325" t="s">
        <v>716</v>
      </c>
      <c r="S230" s="335" t="s">
        <v>730</v>
      </c>
      <c r="T230" s="325" t="s">
        <v>841</v>
      </c>
      <c r="U230" s="334" t="s">
        <v>730</v>
      </c>
      <c r="V230" s="325" t="s">
        <v>4113</v>
      </c>
      <c r="W230" s="339" t="s">
        <v>730</v>
      </c>
      <c r="X230" s="330" t="s">
        <v>850</v>
      </c>
      <c r="Y230" s="331" t="s">
        <v>730</v>
      </c>
      <c r="Z230" s="325" t="s">
        <v>719</v>
      </c>
      <c r="AA230" s="334" t="s">
        <v>730</v>
      </c>
      <c r="AB230" s="325" t="s">
        <v>723</v>
      </c>
      <c r="AC230" s="331" t="s">
        <v>730</v>
      </c>
      <c r="AD230" s="325" t="s">
        <v>4114</v>
      </c>
      <c r="AE230" s="331" t="s">
        <v>730</v>
      </c>
      <c r="AF230" s="325" t="s">
        <v>724</v>
      </c>
      <c r="AG230" s="338" t="s">
        <v>730</v>
      </c>
      <c r="AH230" s="325" t="s">
        <v>735</v>
      </c>
      <c r="AI230" s="335" t="s">
        <v>730</v>
      </c>
      <c r="AJ230" s="325" t="s">
        <v>736</v>
      </c>
      <c r="AK230" s="331" t="s">
        <v>730</v>
      </c>
      <c r="AL230" s="325" t="s">
        <v>3973</v>
      </c>
      <c r="AM230" s="331" t="s">
        <v>730</v>
      </c>
      <c r="AN230" s="330" t="s">
        <v>3949</v>
      </c>
      <c r="AO230" s="337" t="s">
        <v>730</v>
      </c>
      <c r="AP230" s="340"/>
      <c r="AQ230" s="340"/>
      <c r="AR230" s="340"/>
      <c r="AS230" s="325" t="s">
        <v>3968</v>
      </c>
      <c r="AT230" s="334" t="s">
        <v>730</v>
      </c>
      <c r="AU230" s="325" t="s">
        <v>1625</v>
      </c>
      <c r="AV230" s="334" t="s">
        <v>730</v>
      </c>
      <c r="AW230" s="334" t="s">
        <v>730</v>
      </c>
    </row>
    <row r="231" spans="1:49" x14ac:dyDescent="0.25">
      <c r="A231" s="267" t="b">
        <f t="shared" si="12"/>
        <v>0</v>
      </c>
      <c r="B231" s="268" t="b">
        <f t="shared" si="13"/>
        <v>0</v>
      </c>
      <c r="C231" s="269" t="b">
        <f t="shared" si="14"/>
        <v>0</v>
      </c>
      <c r="D231" s="270" t="b">
        <f t="shared" si="15"/>
        <v>0</v>
      </c>
      <c r="F231" s="325" t="s">
        <v>838</v>
      </c>
      <c r="G231" s="335" t="s">
        <v>730</v>
      </c>
      <c r="H231" s="335"/>
      <c r="I231" s="325" t="s">
        <v>1403</v>
      </c>
      <c r="J231" t="s">
        <v>3821</v>
      </c>
      <c r="K231" s="312" t="s">
        <v>3256</v>
      </c>
      <c r="L231" s="325" t="s">
        <v>713</v>
      </c>
      <c r="M231" s="335" t="s">
        <v>730</v>
      </c>
      <c r="N231" s="325" t="s">
        <v>714</v>
      </c>
      <c r="O231" s="335" t="s">
        <v>730</v>
      </c>
      <c r="P231" s="325" t="s">
        <v>715</v>
      </c>
      <c r="Q231" s="335" t="s">
        <v>730</v>
      </c>
      <c r="R231" s="325" t="s">
        <v>716</v>
      </c>
      <c r="S231" s="335" t="s">
        <v>730</v>
      </c>
      <c r="T231" s="325" t="s">
        <v>841</v>
      </c>
      <c r="U231" s="334" t="s">
        <v>730</v>
      </c>
      <c r="V231" s="325" t="s">
        <v>4113</v>
      </c>
      <c r="W231" s="339" t="s">
        <v>730</v>
      </c>
      <c r="X231" s="330" t="s">
        <v>850</v>
      </c>
      <c r="Y231" s="331" t="s">
        <v>730</v>
      </c>
      <c r="Z231" s="325" t="s">
        <v>719</v>
      </c>
      <c r="AA231" s="334" t="s">
        <v>730</v>
      </c>
      <c r="AB231" s="325" t="s">
        <v>723</v>
      </c>
      <c r="AC231" s="331" t="s">
        <v>730</v>
      </c>
      <c r="AD231" s="325" t="s">
        <v>4114</v>
      </c>
      <c r="AE231" s="331" t="s">
        <v>730</v>
      </c>
      <c r="AF231" s="325" t="s">
        <v>724</v>
      </c>
      <c r="AG231" s="338" t="s">
        <v>730</v>
      </c>
      <c r="AH231" s="325" t="s">
        <v>735</v>
      </c>
      <c r="AI231" s="335" t="s">
        <v>730</v>
      </c>
      <c r="AJ231" s="325" t="s">
        <v>736</v>
      </c>
      <c r="AK231" s="331" t="s">
        <v>730</v>
      </c>
      <c r="AL231" s="325" t="s">
        <v>3973</v>
      </c>
      <c r="AM231" s="331" t="s">
        <v>730</v>
      </c>
      <c r="AN231" s="330" t="s">
        <v>3949</v>
      </c>
      <c r="AO231" s="337" t="s">
        <v>730</v>
      </c>
      <c r="AP231" s="340"/>
      <c r="AQ231" s="340"/>
      <c r="AR231" s="340"/>
      <c r="AS231" s="325" t="s">
        <v>3968</v>
      </c>
      <c r="AT231" s="334" t="s">
        <v>730</v>
      </c>
      <c r="AU231" s="325" t="s">
        <v>1625</v>
      </c>
      <c r="AV231" s="334" t="s">
        <v>730</v>
      </c>
      <c r="AW231" s="334" t="s">
        <v>730</v>
      </c>
    </row>
    <row r="232" spans="1:49" x14ac:dyDescent="0.25">
      <c r="A232" s="267" t="b">
        <f t="shared" si="12"/>
        <v>0</v>
      </c>
      <c r="B232" s="268" t="b">
        <f t="shared" si="13"/>
        <v>0</v>
      </c>
      <c r="C232" s="269" t="b">
        <f t="shared" si="14"/>
        <v>0</v>
      </c>
      <c r="D232" s="270" t="b">
        <f t="shared" si="15"/>
        <v>0</v>
      </c>
      <c r="F232" s="325" t="s">
        <v>838</v>
      </c>
      <c r="G232" s="335" t="s">
        <v>730</v>
      </c>
      <c r="H232" s="335"/>
      <c r="I232" s="325" t="s">
        <v>1403</v>
      </c>
      <c r="J232" t="s">
        <v>3822</v>
      </c>
      <c r="K232" s="312" t="s">
        <v>3256</v>
      </c>
      <c r="L232" s="325" t="s">
        <v>713</v>
      </c>
      <c r="M232" s="335" t="s">
        <v>730</v>
      </c>
      <c r="N232" s="325" t="s">
        <v>714</v>
      </c>
      <c r="O232" s="335" t="s">
        <v>730</v>
      </c>
      <c r="P232" s="325" t="s">
        <v>715</v>
      </c>
      <c r="Q232" s="335" t="s">
        <v>730</v>
      </c>
      <c r="R232" s="325" t="s">
        <v>716</v>
      </c>
      <c r="S232" s="335" t="s">
        <v>730</v>
      </c>
      <c r="T232" s="325" t="s">
        <v>841</v>
      </c>
      <c r="U232" s="334" t="s">
        <v>730</v>
      </c>
      <c r="V232" s="325" t="s">
        <v>4113</v>
      </c>
      <c r="W232" s="339" t="s">
        <v>730</v>
      </c>
      <c r="X232" s="330" t="s">
        <v>850</v>
      </c>
      <c r="Y232" s="331" t="s">
        <v>730</v>
      </c>
      <c r="Z232" s="325" t="s">
        <v>719</v>
      </c>
      <c r="AA232" s="334" t="s">
        <v>730</v>
      </c>
      <c r="AB232" s="325" t="s">
        <v>723</v>
      </c>
      <c r="AC232" s="331" t="s">
        <v>730</v>
      </c>
      <c r="AD232" s="325" t="s">
        <v>4114</v>
      </c>
      <c r="AE232" s="331" t="s">
        <v>730</v>
      </c>
      <c r="AF232" s="325" t="s">
        <v>724</v>
      </c>
      <c r="AG232" s="338" t="s">
        <v>730</v>
      </c>
      <c r="AH232" s="325" t="s">
        <v>735</v>
      </c>
      <c r="AI232" s="335" t="s">
        <v>730</v>
      </c>
      <c r="AJ232" s="325" t="s">
        <v>736</v>
      </c>
      <c r="AK232" s="331" t="s">
        <v>730</v>
      </c>
      <c r="AL232" s="325" t="s">
        <v>3973</v>
      </c>
      <c r="AM232" s="331" t="s">
        <v>730</v>
      </c>
      <c r="AN232" s="330" t="s">
        <v>3949</v>
      </c>
      <c r="AO232" s="337" t="s">
        <v>730</v>
      </c>
      <c r="AP232" s="340"/>
      <c r="AQ232" s="340"/>
      <c r="AR232" s="340"/>
      <c r="AS232" s="325" t="s">
        <v>3968</v>
      </c>
      <c r="AT232" s="334" t="s">
        <v>730</v>
      </c>
      <c r="AU232" s="325" t="s">
        <v>1625</v>
      </c>
      <c r="AV232" s="334" t="s">
        <v>730</v>
      </c>
      <c r="AW232" s="334" t="s">
        <v>730</v>
      </c>
    </row>
    <row r="233" spans="1:49" x14ac:dyDescent="0.25">
      <c r="A233" s="267" t="b">
        <f t="shared" si="12"/>
        <v>0</v>
      </c>
      <c r="B233" s="268" t="b">
        <f t="shared" si="13"/>
        <v>0</v>
      </c>
      <c r="C233" s="269" t="b">
        <f t="shared" si="14"/>
        <v>0</v>
      </c>
      <c r="D233" s="270" t="b">
        <f t="shared" si="15"/>
        <v>0</v>
      </c>
      <c r="F233" s="325" t="s">
        <v>838</v>
      </c>
      <c r="G233" s="335" t="s">
        <v>730</v>
      </c>
      <c r="H233" s="335"/>
      <c r="I233" s="325" t="s">
        <v>1403</v>
      </c>
      <c r="J233" t="s">
        <v>3823</v>
      </c>
      <c r="K233" s="312" t="s">
        <v>3259</v>
      </c>
      <c r="L233" s="325" t="s">
        <v>713</v>
      </c>
      <c r="M233" s="335" t="s">
        <v>730</v>
      </c>
      <c r="N233" s="325" t="s">
        <v>714</v>
      </c>
      <c r="O233" s="335" t="s">
        <v>730</v>
      </c>
      <c r="P233" s="325" t="s">
        <v>715</v>
      </c>
      <c r="Q233" s="335" t="s">
        <v>730</v>
      </c>
      <c r="R233" s="325" t="s">
        <v>716</v>
      </c>
      <c r="S233" s="335" t="s">
        <v>730</v>
      </c>
      <c r="T233" s="325" t="s">
        <v>841</v>
      </c>
      <c r="U233" s="334" t="s">
        <v>730</v>
      </c>
      <c r="V233" s="325" t="s">
        <v>4113</v>
      </c>
      <c r="W233" s="339" t="s">
        <v>730</v>
      </c>
      <c r="X233" s="330" t="s">
        <v>850</v>
      </c>
      <c r="Y233" s="331" t="s">
        <v>730</v>
      </c>
      <c r="Z233" s="325" t="s">
        <v>719</v>
      </c>
      <c r="AA233" s="334" t="s">
        <v>730</v>
      </c>
      <c r="AB233" s="325" t="s">
        <v>723</v>
      </c>
      <c r="AC233" s="331" t="s">
        <v>730</v>
      </c>
      <c r="AD233" s="325" t="s">
        <v>4114</v>
      </c>
      <c r="AE233" s="331" t="s">
        <v>730</v>
      </c>
      <c r="AF233" s="325" t="s">
        <v>724</v>
      </c>
      <c r="AG233" s="338" t="s">
        <v>730</v>
      </c>
      <c r="AH233" s="325" t="s">
        <v>735</v>
      </c>
      <c r="AI233" s="335" t="s">
        <v>730</v>
      </c>
      <c r="AJ233" s="325" t="s">
        <v>736</v>
      </c>
      <c r="AK233" s="331" t="s">
        <v>730</v>
      </c>
      <c r="AL233" s="325" t="s">
        <v>3973</v>
      </c>
      <c r="AM233" s="331" t="s">
        <v>730</v>
      </c>
      <c r="AN233" s="330" t="s">
        <v>3949</v>
      </c>
      <c r="AO233" s="337" t="s">
        <v>730</v>
      </c>
      <c r="AP233" s="340"/>
      <c r="AQ233" s="340"/>
      <c r="AR233" s="340"/>
      <c r="AS233" s="325" t="s">
        <v>3968</v>
      </c>
      <c r="AT233" s="334" t="s">
        <v>730</v>
      </c>
      <c r="AU233" s="325" t="s">
        <v>1625</v>
      </c>
      <c r="AV233" s="334" t="s">
        <v>730</v>
      </c>
      <c r="AW233" s="334" t="s">
        <v>730</v>
      </c>
    </row>
    <row r="234" spans="1:49" x14ac:dyDescent="0.25">
      <c r="A234" s="267" t="b">
        <f t="shared" si="12"/>
        <v>0</v>
      </c>
      <c r="B234" s="268" t="b">
        <f t="shared" si="13"/>
        <v>0</v>
      </c>
      <c r="C234" s="269" t="b">
        <f t="shared" si="14"/>
        <v>0</v>
      </c>
      <c r="D234" s="270" t="b">
        <f t="shared" si="15"/>
        <v>0</v>
      </c>
      <c r="F234" s="325" t="s">
        <v>838</v>
      </c>
      <c r="G234" s="335" t="s">
        <v>730</v>
      </c>
      <c r="H234" s="335"/>
      <c r="I234" s="325" t="s">
        <v>1403</v>
      </c>
      <c r="J234" t="s">
        <v>3824</v>
      </c>
      <c r="K234" s="312" t="s">
        <v>3259</v>
      </c>
      <c r="L234" s="325" t="s">
        <v>713</v>
      </c>
      <c r="M234" s="335" t="s">
        <v>730</v>
      </c>
      <c r="N234" s="325" t="s">
        <v>714</v>
      </c>
      <c r="O234" s="335" t="s">
        <v>730</v>
      </c>
      <c r="P234" s="325" t="s">
        <v>715</v>
      </c>
      <c r="Q234" s="335" t="s">
        <v>730</v>
      </c>
      <c r="R234" s="325" t="s">
        <v>716</v>
      </c>
      <c r="S234" s="335" t="s">
        <v>730</v>
      </c>
      <c r="T234" s="325" t="s">
        <v>841</v>
      </c>
      <c r="U234" s="334" t="s">
        <v>730</v>
      </c>
      <c r="V234" s="325" t="s">
        <v>4113</v>
      </c>
      <c r="W234" s="339" t="s">
        <v>730</v>
      </c>
      <c r="X234" s="330" t="s">
        <v>850</v>
      </c>
      <c r="Y234" s="331" t="s">
        <v>730</v>
      </c>
      <c r="Z234" s="325" t="s">
        <v>719</v>
      </c>
      <c r="AA234" s="334" t="s">
        <v>730</v>
      </c>
      <c r="AB234" s="325" t="s">
        <v>723</v>
      </c>
      <c r="AC234" s="331" t="s">
        <v>730</v>
      </c>
      <c r="AD234" s="325" t="s">
        <v>4114</v>
      </c>
      <c r="AE234" s="331" t="s">
        <v>730</v>
      </c>
      <c r="AF234" s="325" t="s">
        <v>724</v>
      </c>
      <c r="AG234" s="338" t="s">
        <v>730</v>
      </c>
      <c r="AH234" s="325" t="s">
        <v>735</v>
      </c>
      <c r="AI234" s="335" t="s">
        <v>730</v>
      </c>
      <c r="AJ234" s="325" t="s">
        <v>736</v>
      </c>
      <c r="AK234" s="331" t="s">
        <v>730</v>
      </c>
      <c r="AL234" s="325" t="s">
        <v>3973</v>
      </c>
      <c r="AM234" s="331" t="s">
        <v>730</v>
      </c>
      <c r="AN234" s="330" t="s">
        <v>3949</v>
      </c>
      <c r="AO234" s="337" t="s">
        <v>730</v>
      </c>
      <c r="AP234" s="340"/>
      <c r="AQ234" s="340"/>
      <c r="AR234" s="340"/>
      <c r="AS234" s="325" t="s">
        <v>3968</v>
      </c>
      <c r="AT234" s="334" t="s">
        <v>730</v>
      </c>
      <c r="AU234" s="325" t="s">
        <v>1625</v>
      </c>
      <c r="AV234" s="334" t="s">
        <v>730</v>
      </c>
      <c r="AW234" s="334" t="s">
        <v>730</v>
      </c>
    </row>
    <row r="235" spans="1:49" x14ac:dyDescent="0.25">
      <c r="A235" s="267" t="b">
        <f t="shared" si="12"/>
        <v>0</v>
      </c>
      <c r="B235" s="268" t="b">
        <f t="shared" si="13"/>
        <v>0</v>
      </c>
      <c r="C235" s="269" t="b">
        <f t="shared" si="14"/>
        <v>0</v>
      </c>
      <c r="D235" s="270" t="b">
        <f t="shared" si="15"/>
        <v>0</v>
      </c>
      <c r="F235" s="325" t="s">
        <v>838</v>
      </c>
      <c r="G235" s="335" t="s">
        <v>730</v>
      </c>
      <c r="H235" s="335"/>
      <c r="I235" s="325" t="s">
        <v>1403</v>
      </c>
      <c r="J235" t="s">
        <v>3825</v>
      </c>
      <c r="K235" s="312" t="s">
        <v>3259</v>
      </c>
      <c r="L235" s="325" t="s">
        <v>713</v>
      </c>
      <c r="M235" s="335" t="s">
        <v>730</v>
      </c>
      <c r="N235" s="325" t="s">
        <v>714</v>
      </c>
      <c r="O235" s="335" t="s">
        <v>730</v>
      </c>
      <c r="P235" s="325" t="s">
        <v>715</v>
      </c>
      <c r="Q235" s="335" t="s">
        <v>730</v>
      </c>
      <c r="R235" s="325" t="s">
        <v>716</v>
      </c>
      <c r="S235" s="335" t="s">
        <v>730</v>
      </c>
      <c r="T235" s="325" t="s">
        <v>841</v>
      </c>
      <c r="U235" s="334" t="s">
        <v>730</v>
      </c>
      <c r="V235" s="325" t="s">
        <v>4113</v>
      </c>
      <c r="W235" s="339" t="s">
        <v>730</v>
      </c>
      <c r="X235" s="330" t="s">
        <v>850</v>
      </c>
      <c r="Y235" s="331" t="s">
        <v>730</v>
      </c>
      <c r="Z235" s="325" t="s">
        <v>719</v>
      </c>
      <c r="AA235" s="334" t="s">
        <v>730</v>
      </c>
      <c r="AB235" s="325" t="s">
        <v>723</v>
      </c>
      <c r="AC235" s="331" t="s">
        <v>730</v>
      </c>
      <c r="AD235" s="325" t="s">
        <v>4114</v>
      </c>
      <c r="AE235" s="331" t="s">
        <v>730</v>
      </c>
      <c r="AF235" s="325" t="s">
        <v>724</v>
      </c>
      <c r="AG235" s="338" t="s">
        <v>730</v>
      </c>
      <c r="AH235" s="325" t="s">
        <v>735</v>
      </c>
      <c r="AI235" s="335" t="s">
        <v>730</v>
      </c>
      <c r="AJ235" s="325" t="s">
        <v>736</v>
      </c>
      <c r="AK235" s="331" t="s">
        <v>730</v>
      </c>
      <c r="AL235" s="325" t="s">
        <v>3973</v>
      </c>
      <c r="AM235" s="331" t="s">
        <v>730</v>
      </c>
      <c r="AN235" s="330" t="s">
        <v>3949</v>
      </c>
      <c r="AO235" s="337" t="s">
        <v>730</v>
      </c>
      <c r="AP235" s="340"/>
      <c r="AQ235" s="340"/>
      <c r="AR235" s="340"/>
      <c r="AS235" s="325" t="s">
        <v>3968</v>
      </c>
      <c r="AT235" s="334" t="s">
        <v>730</v>
      </c>
      <c r="AU235" s="325" t="s">
        <v>1625</v>
      </c>
      <c r="AV235" s="334" t="s">
        <v>730</v>
      </c>
      <c r="AW235" s="334" t="s">
        <v>730</v>
      </c>
    </row>
    <row r="236" spans="1:49" x14ac:dyDescent="0.25">
      <c r="A236" s="267" t="b">
        <f t="shared" si="12"/>
        <v>0</v>
      </c>
      <c r="B236" s="268" t="b">
        <f t="shared" si="13"/>
        <v>0</v>
      </c>
      <c r="C236" s="269" t="b">
        <f t="shared" si="14"/>
        <v>0</v>
      </c>
      <c r="D236" s="270" t="b">
        <f t="shared" si="15"/>
        <v>0</v>
      </c>
      <c r="F236" s="325" t="s">
        <v>838</v>
      </c>
      <c r="G236" s="335" t="s">
        <v>730</v>
      </c>
      <c r="H236" s="335"/>
      <c r="I236" s="325" t="s">
        <v>1403</v>
      </c>
      <c r="J236" t="s">
        <v>3826</v>
      </c>
      <c r="K236" s="312" t="s">
        <v>3259</v>
      </c>
      <c r="L236" s="325" t="s">
        <v>713</v>
      </c>
      <c r="M236" s="335" t="s">
        <v>730</v>
      </c>
      <c r="N236" s="325" t="s">
        <v>714</v>
      </c>
      <c r="O236" s="335" t="s">
        <v>730</v>
      </c>
      <c r="P236" s="325" t="s">
        <v>715</v>
      </c>
      <c r="Q236" s="335" t="s">
        <v>730</v>
      </c>
      <c r="R236" s="325" t="s">
        <v>716</v>
      </c>
      <c r="S236" s="335" t="s">
        <v>730</v>
      </c>
      <c r="T236" s="325" t="s">
        <v>841</v>
      </c>
      <c r="U236" s="334" t="s">
        <v>730</v>
      </c>
      <c r="V236" s="325" t="s">
        <v>4113</v>
      </c>
      <c r="W236" s="339" t="s">
        <v>730</v>
      </c>
      <c r="X236" s="330" t="s">
        <v>850</v>
      </c>
      <c r="Y236" s="331" t="s">
        <v>730</v>
      </c>
      <c r="Z236" s="325" t="s">
        <v>719</v>
      </c>
      <c r="AA236" s="334" t="s">
        <v>730</v>
      </c>
      <c r="AB236" s="325" t="s">
        <v>723</v>
      </c>
      <c r="AC236" s="331" t="s">
        <v>730</v>
      </c>
      <c r="AD236" s="325" t="s">
        <v>4114</v>
      </c>
      <c r="AE236" s="331" t="s">
        <v>730</v>
      </c>
      <c r="AF236" s="325" t="s">
        <v>724</v>
      </c>
      <c r="AG236" s="338" t="s">
        <v>730</v>
      </c>
      <c r="AH236" s="325" t="s">
        <v>735</v>
      </c>
      <c r="AI236" s="335" t="s">
        <v>730</v>
      </c>
      <c r="AJ236" s="325" t="s">
        <v>736</v>
      </c>
      <c r="AK236" s="331" t="s">
        <v>730</v>
      </c>
      <c r="AL236" s="325" t="s">
        <v>3973</v>
      </c>
      <c r="AM236" s="331" t="s">
        <v>730</v>
      </c>
      <c r="AN236" s="330" t="s">
        <v>3949</v>
      </c>
      <c r="AO236" s="337" t="s">
        <v>730</v>
      </c>
      <c r="AP236" s="340"/>
      <c r="AQ236" s="340"/>
      <c r="AR236" s="340"/>
      <c r="AS236" s="325" t="s">
        <v>3968</v>
      </c>
      <c r="AT236" s="334" t="s">
        <v>730</v>
      </c>
      <c r="AU236" s="325" t="s">
        <v>1625</v>
      </c>
      <c r="AV236" s="334" t="s">
        <v>730</v>
      </c>
      <c r="AW236" s="334" t="s">
        <v>730</v>
      </c>
    </row>
    <row r="237" spans="1:49" x14ac:dyDescent="0.25">
      <c r="A237" s="267" t="b">
        <f t="shared" si="12"/>
        <v>0</v>
      </c>
      <c r="B237" s="268" t="b">
        <f t="shared" si="13"/>
        <v>0</v>
      </c>
      <c r="C237" s="269" t="b">
        <f t="shared" si="14"/>
        <v>0</v>
      </c>
      <c r="D237" s="270" t="b">
        <f t="shared" si="15"/>
        <v>0</v>
      </c>
      <c r="F237" s="325" t="s">
        <v>838</v>
      </c>
      <c r="G237" s="335" t="s">
        <v>730</v>
      </c>
      <c r="H237" s="335"/>
      <c r="I237" s="325" t="s">
        <v>1403</v>
      </c>
      <c r="J237" t="s">
        <v>3827</v>
      </c>
      <c r="K237" s="312" t="s">
        <v>3259</v>
      </c>
      <c r="L237" s="325" t="s">
        <v>713</v>
      </c>
      <c r="M237" s="335" t="s">
        <v>730</v>
      </c>
      <c r="N237" s="325" t="s">
        <v>714</v>
      </c>
      <c r="O237" s="335" t="s">
        <v>730</v>
      </c>
      <c r="P237" s="325" t="s">
        <v>715</v>
      </c>
      <c r="Q237" s="335" t="s">
        <v>730</v>
      </c>
      <c r="R237" s="325" t="s">
        <v>716</v>
      </c>
      <c r="S237" s="335" t="s">
        <v>730</v>
      </c>
      <c r="T237" s="325" t="s">
        <v>841</v>
      </c>
      <c r="U237" s="334" t="s">
        <v>730</v>
      </c>
      <c r="V237" s="325" t="s">
        <v>4113</v>
      </c>
      <c r="W237" s="339" t="s">
        <v>730</v>
      </c>
      <c r="X237" s="330" t="s">
        <v>850</v>
      </c>
      <c r="Y237" s="331" t="s">
        <v>730</v>
      </c>
      <c r="Z237" s="325" t="s">
        <v>719</v>
      </c>
      <c r="AA237" s="334" t="s">
        <v>730</v>
      </c>
      <c r="AB237" s="325" t="s">
        <v>723</v>
      </c>
      <c r="AC237" s="331" t="s">
        <v>730</v>
      </c>
      <c r="AD237" s="325" t="s">
        <v>4114</v>
      </c>
      <c r="AE237" s="331" t="s">
        <v>730</v>
      </c>
      <c r="AF237" s="325" t="s">
        <v>724</v>
      </c>
      <c r="AG237" s="338" t="s">
        <v>730</v>
      </c>
      <c r="AH237" s="325" t="s">
        <v>735</v>
      </c>
      <c r="AI237" s="335" t="s">
        <v>730</v>
      </c>
      <c r="AJ237" s="325" t="s">
        <v>736</v>
      </c>
      <c r="AK237" s="331" t="s">
        <v>730</v>
      </c>
      <c r="AL237" s="325" t="s">
        <v>3973</v>
      </c>
      <c r="AM237" s="331" t="s">
        <v>730</v>
      </c>
      <c r="AN237" s="330" t="s">
        <v>3949</v>
      </c>
      <c r="AO237" s="337" t="s">
        <v>730</v>
      </c>
      <c r="AP237" s="340"/>
      <c r="AQ237" s="340"/>
      <c r="AR237" s="340"/>
      <c r="AS237" s="325" t="s">
        <v>3968</v>
      </c>
      <c r="AT237" s="334" t="s">
        <v>730</v>
      </c>
      <c r="AU237" s="325" t="s">
        <v>1625</v>
      </c>
      <c r="AV237" s="334" t="s">
        <v>730</v>
      </c>
      <c r="AW237" s="334" t="s">
        <v>730</v>
      </c>
    </row>
    <row r="238" spans="1:49" x14ac:dyDescent="0.25">
      <c r="A238" s="267" t="b">
        <f t="shared" si="12"/>
        <v>0</v>
      </c>
      <c r="B238" s="268" t="b">
        <f t="shared" si="13"/>
        <v>0</v>
      </c>
      <c r="C238" s="269" t="b">
        <f t="shared" si="14"/>
        <v>0</v>
      </c>
      <c r="D238" s="270" t="b">
        <f t="shared" si="15"/>
        <v>0</v>
      </c>
      <c r="F238" s="325" t="s">
        <v>838</v>
      </c>
      <c r="G238" s="335" t="s">
        <v>730</v>
      </c>
      <c r="H238" s="335"/>
      <c r="I238" s="325" t="s">
        <v>1403</v>
      </c>
      <c r="J238" t="s">
        <v>3828</v>
      </c>
      <c r="K238" s="312" t="s">
        <v>3259</v>
      </c>
      <c r="L238" s="325" t="s">
        <v>713</v>
      </c>
      <c r="M238" s="335" t="s">
        <v>730</v>
      </c>
      <c r="N238" s="325" t="s">
        <v>714</v>
      </c>
      <c r="O238" s="335" t="s">
        <v>730</v>
      </c>
      <c r="P238" s="325" t="s">
        <v>715</v>
      </c>
      <c r="Q238" s="335" t="s">
        <v>730</v>
      </c>
      <c r="R238" s="325" t="s">
        <v>716</v>
      </c>
      <c r="S238" s="335" t="s">
        <v>730</v>
      </c>
      <c r="T238" s="325" t="s">
        <v>841</v>
      </c>
      <c r="U238" s="334" t="s">
        <v>730</v>
      </c>
      <c r="V238" s="325" t="s">
        <v>4113</v>
      </c>
      <c r="W238" s="339" t="s">
        <v>730</v>
      </c>
      <c r="X238" s="330" t="s">
        <v>850</v>
      </c>
      <c r="Y238" s="331" t="s">
        <v>730</v>
      </c>
      <c r="Z238" s="325" t="s">
        <v>719</v>
      </c>
      <c r="AA238" s="334" t="s">
        <v>730</v>
      </c>
      <c r="AB238" s="325" t="s">
        <v>723</v>
      </c>
      <c r="AC238" s="331" t="s">
        <v>730</v>
      </c>
      <c r="AD238" s="325" t="s">
        <v>4114</v>
      </c>
      <c r="AE238" s="331" t="s">
        <v>730</v>
      </c>
      <c r="AF238" s="325" t="s">
        <v>724</v>
      </c>
      <c r="AG238" s="338" t="s">
        <v>730</v>
      </c>
      <c r="AH238" s="325" t="s">
        <v>735</v>
      </c>
      <c r="AI238" s="335" t="s">
        <v>730</v>
      </c>
      <c r="AJ238" s="325" t="s">
        <v>736</v>
      </c>
      <c r="AK238" s="331" t="s">
        <v>730</v>
      </c>
      <c r="AL238" s="325" t="s">
        <v>3973</v>
      </c>
      <c r="AM238" s="331" t="s">
        <v>730</v>
      </c>
      <c r="AN238" s="330" t="s">
        <v>3949</v>
      </c>
      <c r="AO238" s="337" t="s">
        <v>730</v>
      </c>
      <c r="AP238" s="340"/>
      <c r="AQ238" s="340"/>
      <c r="AR238" s="340"/>
      <c r="AS238" s="325" t="s">
        <v>3968</v>
      </c>
      <c r="AT238" s="334" t="s">
        <v>730</v>
      </c>
      <c r="AU238" s="325" t="s">
        <v>1625</v>
      </c>
      <c r="AV238" s="334" t="s">
        <v>730</v>
      </c>
      <c r="AW238" s="334" t="s">
        <v>730</v>
      </c>
    </row>
    <row r="239" spans="1:49" x14ac:dyDescent="0.25">
      <c r="A239" s="267" t="b">
        <f t="shared" si="12"/>
        <v>0</v>
      </c>
      <c r="B239" s="268" t="b">
        <f t="shared" si="13"/>
        <v>0</v>
      </c>
      <c r="C239" s="269" t="b">
        <f t="shared" si="14"/>
        <v>0</v>
      </c>
      <c r="D239" s="270" t="b">
        <f t="shared" si="15"/>
        <v>0</v>
      </c>
      <c r="F239" s="325" t="s">
        <v>838</v>
      </c>
      <c r="G239" s="335" t="s">
        <v>730</v>
      </c>
      <c r="H239" s="335"/>
      <c r="I239" s="325" t="s">
        <v>1403</v>
      </c>
      <c r="J239" t="s">
        <v>3829</v>
      </c>
      <c r="K239" s="312" t="s">
        <v>3259</v>
      </c>
      <c r="L239" s="325" t="s">
        <v>713</v>
      </c>
      <c r="M239" s="335" t="s">
        <v>730</v>
      </c>
      <c r="N239" s="325" t="s">
        <v>714</v>
      </c>
      <c r="O239" s="335" t="s">
        <v>730</v>
      </c>
      <c r="P239" s="325" t="s">
        <v>715</v>
      </c>
      <c r="Q239" s="335" t="s">
        <v>730</v>
      </c>
      <c r="R239" s="325" t="s">
        <v>716</v>
      </c>
      <c r="S239" s="335" t="s">
        <v>730</v>
      </c>
      <c r="T239" s="325" t="s">
        <v>841</v>
      </c>
      <c r="U239" s="334" t="s">
        <v>730</v>
      </c>
      <c r="V239" s="325" t="s">
        <v>4113</v>
      </c>
      <c r="W239" s="339" t="s">
        <v>730</v>
      </c>
      <c r="X239" s="330" t="s">
        <v>850</v>
      </c>
      <c r="Y239" s="331" t="s">
        <v>730</v>
      </c>
      <c r="Z239" s="325" t="s">
        <v>719</v>
      </c>
      <c r="AA239" s="334" t="s">
        <v>730</v>
      </c>
      <c r="AB239" s="325" t="s">
        <v>723</v>
      </c>
      <c r="AC239" s="331" t="s">
        <v>730</v>
      </c>
      <c r="AD239" s="325" t="s">
        <v>4114</v>
      </c>
      <c r="AE239" s="331" t="s">
        <v>730</v>
      </c>
      <c r="AF239" s="325" t="s">
        <v>724</v>
      </c>
      <c r="AG239" s="338" t="s">
        <v>730</v>
      </c>
      <c r="AH239" s="325" t="s">
        <v>735</v>
      </c>
      <c r="AI239" s="335" t="s">
        <v>730</v>
      </c>
      <c r="AJ239" s="325" t="s">
        <v>736</v>
      </c>
      <c r="AK239" s="331" t="s">
        <v>730</v>
      </c>
      <c r="AL239" s="325" t="s">
        <v>3973</v>
      </c>
      <c r="AM239" s="331" t="s">
        <v>730</v>
      </c>
      <c r="AN239" s="330" t="s">
        <v>3949</v>
      </c>
      <c r="AO239" s="337" t="s">
        <v>730</v>
      </c>
      <c r="AP239" s="340"/>
      <c r="AQ239" s="340"/>
      <c r="AR239" s="340"/>
      <c r="AS239" s="325" t="s">
        <v>3968</v>
      </c>
      <c r="AT239" s="334" t="s">
        <v>730</v>
      </c>
      <c r="AU239" s="325" t="s">
        <v>1625</v>
      </c>
      <c r="AV239" s="334" t="s">
        <v>730</v>
      </c>
      <c r="AW239" s="334" t="s">
        <v>730</v>
      </c>
    </row>
    <row r="240" spans="1:49" x14ac:dyDescent="0.25">
      <c r="A240" s="267" t="b">
        <f t="shared" si="12"/>
        <v>0</v>
      </c>
      <c r="B240" s="268" t="b">
        <f t="shared" si="13"/>
        <v>0</v>
      </c>
      <c r="C240" s="269" t="b">
        <f t="shared" si="14"/>
        <v>0</v>
      </c>
      <c r="D240" s="270" t="b">
        <f t="shared" si="15"/>
        <v>0</v>
      </c>
      <c r="F240" s="325" t="s">
        <v>838</v>
      </c>
      <c r="G240" s="335" t="s">
        <v>730</v>
      </c>
      <c r="H240" s="335"/>
      <c r="I240" s="325" t="s">
        <v>1403</v>
      </c>
      <c r="J240" t="s">
        <v>3830</v>
      </c>
      <c r="K240" s="312" t="s">
        <v>3259</v>
      </c>
      <c r="L240" s="325" t="s">
        <v>713</v>
      </c>
      <c r="M240" s="335" t="s">
        <v>730</v>
      </c>
      <c r="N240" s="325" t="s">
        <v>714</v>
      </c>
      <c r="O240" s="335" t="s">
        <v>730</v>
      </c>
      <c r="P240" s="325" t="s">
        <v>715</v>
      </c>
      <c r="Q240" s="335" t="s">
        <v>730</v>
      </c>
      <c r="R240" s="325" t="s">
        <v>716</v>
      </c>
      <c r="S240" s="335" t="s">
        <v>730</v>
      </c>
      <c r="T240" s="325" t="s">
        <v>841</v>
      </c>
      <c r="U240" s="334" t="s">
        <v>730</v>
      </c>
      <c r="V240" s="325" t="s">
        <v>4113</v>
      </c>
      <c r="W240" s="339" t="s">
        <v>730</v>
      </c>
      <c r="X240" s="330" t="s">
        <v>850</v>
      </c>
      <c r="Y240" s="331" t="s">
        <v>730</v>
      </c>
      <c r="Z240" s="325" t="s">
        <v>719</v>
      </c>
      <c r="AA240" s="334" t="s">
        <v>730</v>
      </c>
      <c r="AB240" s="325" t="s">
        <v>723</v>
      </c>
      <c r="AC240" s="331" t="s">
        <v>730</v>
      </c>
      <c r="AD240" s="325" t="s">
        <v>4114</v>
      </c>
      <c r="AE240" s="331" t="s">
        <v>730</v>
      </c>
      <c r="AF240" s="325" t="s">
        <v>724</v>
      </c>
      <c r="AG240" s="338" t="s">
        <v>730</v>
      </c>
      <c r="AH240" s="325" t="s">
        <v>735</v>
      </c>
      <c r="AI240" s="335" t="s">
        <v>730</v>
      </c>
      <c r="AJ240" s="325" t="s">
        <v>736</v>
      </c>
      <c r="AK240" s="331" t="s">
        <v>730</v>
      </c>
      <c r="AL240" s="325" t="s">
        <v>3973</v>
      </c>
      <c r="AM240" s="331" t="s">
        <v>730</v>
      </c>
      <c r="AN240" s="330" t="s">
        <v>3949</v>
      </c>
      <c r="AO240" s="337" t="s">
        <v>730</v>
      </c>
      <c r="AP240" s="340"/>
      <c r="AQ240" s="340"/>
      <c r="AR240" s="340"/>
      <c r="AS240" s="325" t="s">
        <v>3968</v>
      </c>
      <c r="AT240" s="334" t="s">
        <v>730</v>
      </c>
      <c r="AU240" s="325" t="s">
        <v>1625</v>
      </c>
      <c r="AV240" s="334" t="s">
        <v>730</v>
      </c>
      <c r="AW240" s="334" t="s">
        <v>730</v>
      </c>
    </row>
    <row r="241" spans="1:49" x14ac:dyDescent="0.25">
      <c r="A241" s="267" t="b">
        <f t="shared" si="12"/>
        <v>0</v>
      </c>
      <c r="B241" s="268" t="b">
        <f t="shared" si="13"/>
        <v>0</v>
      </c>
      <c r="C241" s="269" t="b">
        <f t="shared" si="14"/>
        <v>0</v>
      </c>
      <c r="D241" s="270" t="b">
        <f t="shared" si="15"/>
        <v>0</v>
      </c>
      <c r="F241" s="325" t="s">
        <v>838</v>
      </c>
      <c r="G241" s="335" t="s">
        <v>730</v>
      </c>
      <c r="H241" s="335"/>
      <c r="I241" s="325" t="s">
        <v>1403</v>
      </c>
      <c r="J241" t="s">
        <v>4555</v>
      </c>
      <c r="K241" s="312" t="s">
        <v>3259</v>
      </c>
      <c r="L241" s="325" t="s">
        <v>713</v>
      </c>
      <c r="M241" s="335" t="s">
        <v>730</v>
      </c>
      <c r="N241" s="325" t="s">
        <v>714</v>
      </c>
      <c r="O241" s="335" t="s">
        <v>730</v>
      </c>
      <c r="P241" s="325" t="s">
        <v>715</v>
      </c>
      <c r="Q241" s="335" t="s">
        <v>730</v>
      </c>
      <c r="R241" s="325" t="s">
        <v>716</v>
      </c>
      <c r="S241" s="335" t="s">
        <v>730</v>
      </c>
      <c r="T241" s="325" t="s">
        <v>841</v>
      </c>
      <c r="U241" s="334" t="s">
        <v>730</v>
      </c>
      <c r="V241" s="325" t="s">
        <v>4113</v>
      </c>
      <c r="W241" s="339" t="s">
        <v>730</v>
      </c>
      <c r="X241" s="330" t="s">
        <v>850</v>
      </c>
      <c r="Y241" s="331" t="s">
        <v>730</v>
      </c>
      <c r="Z241" s="325" t="s">
        <v>719</v>
      </c>
      <c r="AA241" s="334" t="s">
        <v>730</v>
      </c>
      <c r="AB241" s="325" t="s">
        <v>723</v>
      </c>
      <c r="AC241" s="331" t="s">
        <v>730</v>
      </c>
      <c r="AD241" s="325" t="s">
        <v>4114</v>
      </c>
      <c r="AE241" s="331" t="s">
        <v>730</v>
      </c>
      <c r="AF241" s="325" t="s">
        <v>724</v>
      </c>
      <c r="AG241" s="338" t="s">
        <v>730</v>
      </c>
      <c r="AH241" s="325" t="s">
        <v>735</v>
      </c>
      <c r="AI241" s="335" t="s">
        <v>730</v>
      </c>
      <c r="AJ241" s="325" t="s">
        <v>736</v>
      </c>
      <c r="AK241" s="331" t="s">
        <v>730</v>
      </c>
      <c r="AL241" s="325" t="s">
        <v>3973</v>
      </c>
      <c r="AM241" s="331" t="s">
        <v>730</v>
      </c>
      <c r="AN241" s="330" t="s">
        <v>3949</v>
      </c>
      <c r="AO241" s="337" t="s">
        <v>730</v>
      </c>
      <c r="AP241" s="340"/>
      <c r="AQ241" s="340"/>
      <c r="AR241" s="340"/>
      <c r="AS241" s="325" t="s">
        <v>3968</v>
      </c>
      <c r="AT241" s="334" t="s">
        <v>730</v>
      </c>
      <c r="AU241" s="325" t="s">
        <v>1625</v>
      </c>
      <c r="AV241" s="334" t="s">
        <v>730</v>
      </c>
      <c r="AW241" s="334" t="s">
        <v>730</v>
      </c>
    </row>
    <row r="242" spans="1:49" x14ac:dyDescent="0.25">
      <c r="A242" s="267" t="b">
        <f t="shared" si="12"/>
        <v>0</v>
      </c>
      <c r="B242" s="268" t="b">
        <f t="shared" si="13"/>
        <v>0</v>
      </c>
      <c r="C242" s="269" t="b">
        <f t="shared" si="14"/>
        <v>0</v>
      </c>
      <c r="D242" s="270" t="b">
        <f t="shared" si="15"/>
        <v>0</v>
      </c>
      <c r="F242" s="325" t="s">
        <v>838</v>
      </c>
      <c r="G242" s="335" t="s">
        <v>730</v>
      </c>
      <c r="H242" s="335"/>
      <c r="I242" s="325" t="s">
        <v>1403</v>
      </c>
      <c r="J242" t="s">
        <v>4556</v>
      </c>
      <c r="K242" s="312" t="s">
        <v>3259</v>
      </c>
      <c r="L242" s="325" t="s">
        <v>713</v>
      </c>
      <c r="M242" s="335" t="s">
        <v>730</v>
      </c>
      <c r="N242" s="325" t="s">
        <v>714</v>
      </c>
      <c r="O242" s="335" t="s">
        <v>730</v>
      </c>
      <c r="P242" s="325" t="s">
        <v>715</v>
      </c>
      <c r="Q242" s="335" t="s">
        <v>730</v>
      </c>
      <c r="R242" s="325" t="s">
        <v>716</v>
      </c>
      <c r="S242" s="335" t="s">
        <v>730</v>
      </c>
      <c r="T242" s="325" t="s">
        <v>841</v>
      </c>
      <c r="U242" s="334" t="s">
        <v>730</v>
      </c>
      <c r="V242" s="325" t="s">
        <v>4113</v>
      </c>
      <c r="W242" s="339" t="s">
        <v>730</v>
      </c>
      <c r="X242" s="330" t="s">
        <v>850</v>
      </c>
      <c r="Y242" s="331" t="s">
        <v>730</v>
      </c>
      <c r="Z242" s="325" t="s">
        <v>719</v>
      </c>
      <c r="AA242" s="334" t="s">
        <v>730</v>
      </c>
      <c r="AB242" s="325" t="s">
        <v>723</v>
      </c>
      <c r="AC242" s="331" t="s">
        <v>730</v>
      </c>
      <c r="AD242" s="325" t="s">
        <v>4114</v>
      </c>
      <c r="AE242" s="331" t="s">
        <v>730</v>
      </c>
      <c r="AF242" s="325" t="s">
        <v>724</v>
      </c>
      <c r="AG242" s="338" t="s">
        <v>730</v>
      </c>
      <c r="AH242" s="325" t="s">
        <v>735</v>
      </c>
      <c r="AI242" s="335" t="s">
        <v>730</v>
      </c>
      <c r="AJ242" s="325" t="s">
        <v>736</v>
      </c>
      <c r="AK242" s="331" t="s">
        <v>730</v>
      </c>
      <c r="AL242" s="325" t="s">
        <v>3973</v>
      </c>
      <c r="AM242" s="331" t="s">
        <v>730</v>
      </c>
      <c r="AN242" s="330" t="s">
        <v>3949</v>
      </c>
      <c r="AO242" s="337" t="s">
        <v>730</v>
      </c>
      <c r="AP242" s="340"/>
      <c r="AQ242" s="340"/>
      <c r="AR242" s="340"/>
      <c r="AS242" s="325" t="s">
        <v>3968</v>
      </c>
      <c r="AT242" s="334" t="s">
        <v>730</v>
      </c>
      <c r="AU242" s="325" t="s">
        <v>1625</v>
      </c>
      <c r="AV242" s="334" t="s">
        <v>730</v>
      </c>
      <c r="AW242" s="334" t="s">
        <v>730</v>
      </c>
    </row>
    <row r="243" spans="1:49" x14ac:dyDescent="0.25">
      <c r="A243" s="267" t="b">
        <f t="shared" si="12"/>
        <v>0</v>
      </c>
      <c r="B243" s="268" t="b">
        <f t="shared" si="13"/>
        <v>0</v>
      </c>
      <c r="C243" s="269" t="b">
        <f t="shared" si="14"/>
        <v>0</v>
      </c>
      <c r="D243" s="270" t="b">
        <f t="shared" si="15"/>
        <v>0</v>
      </c>
      <c r="F243" s="325" t="s">
        <v>838</v>
      </c>
      <c r="G243" s="335" t="s">
        <v>730</v>
      </c>
      <c r="H243" s="335"/>
      <c r="I243" s="325" t="s">
        <v>1403</v>
      </c>
      <c r="J243" t="s">
        <v>4557</v>
      </c>
      <c r="K243" s="312" t="s">
        <v>3259</v>
      </c>
      <c r="L243" s="325" t="s">
        <v>713</v>
      </c>
      <c r="M243" s="335" t="s">
        <v>730</v>
      </c>
      <c r="N243" s="325" t="s">
        <v>714</v>
      </c>
      <c r="O243" s="335" t="s">
        <v>730</v>
      </c>
      <c r="P243" s="325" t="s">
        <v>715</v>
      </c>
      <c r="Q243" s="335" t="s">
        <v>730</v>
      </c>
      <c r="R243" s="325" t="s">
        <v>716</v>
      </c>
      <c r="S243" s="335" t="s">
        <v>730</v>
      </c>
      <c r="T243" s="325" t="s">
        <v>841</v>
      </c>
      <c r="U243" s="334" t="s">
        <v>730</v>
      </c>
      <c r="V243" s="325" t="s">
        <v>4113</v>
      </c>
      <c r="W243" s="339" t="s">
        <v>730</v>
      </c>
      <c r="X243" s="330" t="s">
        <v>850</v>
      </c>
      <c r="Y243" s="331" t="s">
        <v>730</v>
      </c>
      <c r="Z243" s="325" t="s">
        <v>719</v>
      </c>
      <c r="AA243" s="334" t="s">
        <v>730</v>
      </c>
      <c r="AB243" s="325" t="s">
        <v>723</v>
      </c>
      <c r="AC243" s="331" t="s">
        <v>730</v>
      </c>
      <c r="AD243" s="325" t="s">
        <v>4114</v>
      </c>
      <c r="AE243" s="331" t="s">
        <v>730</v>
      </c>
      <c r="AF243" s="325" t="s">
        <v>724</v>
      </c>
      <c r="AG243" s="338" t="s">
        <v>730</v>
      </c>
      <c r="AH243" s="325" t="s">
        <v>735</v>
      </c>
      <c r="AI243" s="335" t="s">
        <v>730</v>
      </c>
      <c r="AJ243" s="325" t="s">
        <v>736</v>
      </c>
      <c r="AK243" s="331" t="s">
        <v>730</v>
      </c>
      <c r="AL243" s="325" t="s">
        <v>3973</v>
      </c>
      <c r="AM243" s="331" t="s">
        <v>730</v>
      </c>
      <c r="AN243" s="330" t="s">
        <v>3949</v>
      </c>
      <c r="AO243" s="337" t="s">
        <v>730</v>
      </c>
      <c r="AP243" s="340"/>
      <c r="AQ243" s="340"/>
      <c r="AR243" s="340"/>
      <c r="AS243" s="325" t="s">
        <v>3968</v>
      </c>
      <c r="AT243" s="334" t="s">
        <v>730</v>
      </c>
      <c r="AU243" s="325" t="s">
        <v>1625</v>
      </c>
      <c r="AV243" s="334" t="s">
        <v>730</v>
      </c>
      <c r="AW243" s="334" t="s">
        <v>730</v>
      </c>
    </row>
    <row r="244" spans="1:49" x14ac:dyDescent="0.25">
      <c r="A244" s="267" t="b">
        <f t="shared" si="12"/>
        <v>0</v>
      </c>
      <c r="B244" s="268" t="b">
        <f t="shared" si="13"/>
        <v>0</v>
      </c>
      <c r="C244" s="269" t="b">
        <f t="shared" si="14"/>
        <v>0</v>
      </c>
      <c r="D244" s="270" t="b">
        <f t="shared" si="15"/>
        <v>0</v>
      </c>
      <c r="F244" s="325" t="s">
        <v>838</v>
      </c>
      <c r="G244" s="335" t="s">
        <v>730</v>
      </c>
      <c r="H244" s="335"/>
      <c r="I244" s="325" t="s">
        <v>1403</v>
      </c>
      <c r="J244" t="s">
        <v>4558</v>
      </c>
      <c r="K244" s="312" t="s">
        <v>3259</v>
      </c>
      <c r="L244" s="325" t="s">
        <v>713</v>
      </c>
      <c r="M244" s="335" t="s">
        <v>730</v>
      </c>
      <c r="N244" s="325" t="s">
        <v>714</v>
      </c>
      <c r="O244" s="335" t="s">
        <v>730</v>
      </c>
      <c r="P244" s="325" t="s">
        <v>715</v>
      </c>
      <c r="Q244" s="335" t="s">
        <v>730</v>
      </c>
      <c r="R244" s="325" t="s">
        <v>716</v>
      </c>
      <c r="S244" s="335" t="s">
        <v>730</v>
      </c>
      <c r="T244" s="325" t="s">
        <v>841</v>
      </c>
      <c r="U244" s="334" t="s">
        <v>730</v>
      </c>
      <c r="V244" s="325" t="s">
        <v>4113</v>
      </c>
      <c r="W244" s="339" t="s">
        <v>730</v>
      </c>
      <c r="X244" s="330" t="s">
        <v>850</v>
      </c>
      <c r="Y244" s="331" t="s">
        <v>730</v>
      </c>
      <c r="Z244" s="325" t="s">
        <v>719</v>
      </c>
      <c r="AA244" s="334" t="s">
        <v>730</v>
      </c>
      <c r="AB244" s="325" t="s">
        <v>723</v>
      </c>
      <c r="AC244" s="331" t="s">
        <v>730</v>
      </c>
      <c r="AD244" s="325" t="s">
        <v>4114</v>
      </c>
      <c r="AE244" s="331" t="s">
        <v>730</v>
      </c>
      <c r="AF244" s="325" t="s">
        <v>724</v>
      </c>
      <c r="AG244" s="338" t="s">
        <v>730</v>
      </c>
      <c r="AH244" s="325" t="s">
        <v>735</v>
      </c>
      <c r="AI244" s="335" t="s">
        <v>730</v>
      </c>
      <c r="AJ244" s="325" t="s">
        <v>736</v>
      </c>
      <c r="AK244" s="331" t="s">
        <v>730</v>
      </c>
      <c r="AL244" s="325" t="s">
        <v>3973</v>
      </c>
      <c r="AM244" s="331" t="s">
        <v>730</v>
      </c>
      <c r="AN244" s="330" t="s">
        <v>3949</v>
      </c>
      <c r="AO244" s="337" t="s">
        <v>730</v>
      </c>
      <c r="AP244" s="340"/>
      <c r="AQ244" s="340"/>
      <c r="AR244" s="340"/>
      <c r="AS244" s="325" t="s">
        <v>3968</v>
      </c>
      <c r="AT244" s="334" t="s">
        <v>730</v>
      </c>
      <c r="AU244" s="325" t="s">
        <v>1625</v>
      </c>
      <c r="AV244" s="334" t="s">
        <v>730</v>
      </c>
      <c r="AW244" s="334" t="s">
        <v>730</v>
      </c>
    </row>
    <row r="245" spans="1:49" x14ac:dyDescent="0.25">
      <c r="A245" s="267" t="b">
        <f t="shared" si="12"/>
        <v>0</v>
      </c>
      <c r="B245" s="268" t="b">
        <f t="shared" si="13"/>
        <v>0</v>
      </c>
      <c r="C245" s="269" t="b">
        <f t="shared" si="14"/>
        <v>0</v>
      </c>
      <c r="D245" s="270" t="b">
        <f t="shared" si="15"/>
        <v>0</v>
      </c>
      <c r="F245" s="325" t="s">
        <v>838</v>
      </c>
      <c r="G245" s="335" t="s">
        <v>730</v>
      </c>
      <c r="H245" s="335"/>
      <c r="I245" s="325" t="s">
        <v>1403</v>
      </c>
      <c r="J245" t="s">
        <v>4559</v>
      </c>
      <c r="K245" s="312" t="s">
        <v>3259</v>
      </c>
      <c r="L245" s="325" t="s">
        <v>713</v>
      </c>
      <c r="M245" s="335" t="s">
        <v>730</v>
      </c>
      <c r="N245" s="325" t="s">
        <v>714</v>
      </c>
      <c r="O245" s="335" t="s">
        <v>730</v>
      </c>
      <c r="P245" s="325" t="s">
        <v>715</v>
      </c>
      <c r="Q245" s="335" t="s">
        <v>730</v>
      </c>
      <c r="R245" s="325" t="s">
        <v>716</v>
      </c>
      <c r="S245" s="335" t="s">
        <v>730</v>
      </c>
      <c r="T245" s="325" t="s">
        <v>841</v>
      </c>
      <c r="U245" s="334" t="s">
        <v>730</v>
      </c>
      <c r="V245" s="325" t="s">
        <v>4113</v>
      </c>
      <c r="W245" s="339" t="s">
        <v>730</v>
      </c>
      <c r="X245" s="330" t="s">
        <v>850</v>
      </c>
      <c r="Y245" s="331" t="s">
        <v>730</v>
      </c>
      <c r="Z245" s="325" t="s">
        <v>719</v>
      </c>
      <c r="AA245" s="334" t="s">
        <v>730</v>
      </c>
      <c r="AB245" s="325" t="s">
        <v>723</v>
      </c>
      <c r="AC245" s="331" t="s">
        <v>730</v>
      </c>
      <c r="AD245" s="325" t="s">
        <v>4114</v>
      </c>
      <c r="AE245" s="331" t="s">
        <v>730</v>
      </c>
      <c r="AF245" s="325" t="s">
        <v>724</v>
      </c>
      <c r="AG245" s="338" t="s">
        <v>730</v>
      </c>
      <c r="AH245" s="325" t="s">
        <v>735</v>
      </c>
      <c r="AI245" s="335" t="s">
        <v>730</v>
      </c>
      <c r="AJ245" s="325" t="s">
        <v>736</v>
      </c>
      <c r="AK245" s="331" t="s">
        <v>730</v>
      </c>
      <c r="AL245" s="325" t="s">
        <v>3973</v>
      </c>
      <c r="AM245" s="331" t="s">
        <v>730</v>
      </c>
      <c r="AN245" s="330" t="s">
        <v>3949</v>
      </c>
      <c r="AO245" s="337" t="s">
        <v>730</v>
      </c>
      <c r="AP245" s="340"/>
      <c r="AQ245" s="340"/>
      <c r="AR245" s="340"/>
      <c r="AS245" s="325" t="s">
        <v>3968</v>
      </c>
      <c r="AT245" s="334" t="s">
        <v>730</v>
      </c>
      <c r="AU245" s="325" t="s">
        <v>1625</v>
      </c>
      <c r="AV245" s="334" t="s">
        <v>730</v>
      </c>
      <c r="AW245" s="334" t="s">
        <v>730</v>
      </c>
    </row>
    <row r="246" spans="1:49" x14ac:dyDescent="0.25">
      <c r="A246" s="267" t="b">
        <f t="shared" si="12"/>
        <v>0</v>
      </c>
      <c r="B246" s="268" t="b">
        <f t="shared" si="13"/>
        <v>0</v>
      </c>
      <c r="C246" s="269" t="b">
        <f t="shared" si="14"/>
        <v>0</v>
      </c>
      <c r="D246" s="270" t="b">
        <f t="shared" si="15"/>
        <v>0</v>
      </c>
      <c r="F246" s="325" t="s">
        <v>838</v>
      </c>
      <c r="G246" s="335" t="s">
        <v>730</v>
      </c>
      <c r="H246" s="335"/>
      <c r="I246" s="325" t="s">
        <v>1403</v>
      </c>
      <c r="J246" t="s">
        <v>3831</v>
      </c>
      <c r="K246" s="312" t="s">
        <v>3256</v>
      </c>
      <c r="L246" s="325" t="s">
        <v>713</v>
      </c>
      <c r="M246" s="335" t="s">
        <v>730</v>
      </c>
      <c r="N246" s="325" t="s">
        <v>714</v>
      </c>
      <c r="O246" s="335" t="s">
        <v>730</v>
      </c>
      <c r="P246" s="325" t="s">
        <v>715</v>
      </c>
      <c r="Q246" s="335" t="s">
        <v>730</v>
      </c>
      <c r="R246" s="325" t="s">
        <v>716</v>
      </c>
      <c r="S246" s="335" t="s">
        <v>730</v>
      </c>
      <c r="T246" s="325" t="s">
        <v>841</v>
      </c>
      <c r="U246" s="334" t="s">
        <v>730</v>
      </c>
      <c r="V246" s="325" t="s">
        <v>4113</v>
      </c>
      <c r="W246" s="339" t="s">
        <v>730</v>
      </c>
      <c r="X246" s="330" t="s">
        <v>850</v>
      </c>
      <c r="Y246" s="331" t="s">
        <v>730</v>
      </c>
      <c r="Z246" s="325" t="s">
        <v>719</v>
      </c>
      <c r="AA246" s="334" t="s">
        <v>730</v>
      </c>
      <c r="AB246" s="325" t="s">
        <v>723</v>
      </c>
      <c r="AC246" s="331" t="s">
        <v>730</v>
      </c>
      <c r="AD246" s="325" t="s">
        <v>4114</v>
      </c>
      <c r="AE246" s="331" t="s">
        <v>730</v>
      </c>
      <c r="AF246" s="325" t="s">
        <v>724</v>
      </c>
      <c r="AG246" s="338" t="s">
        <v>730</v>
      </c>
      <c r="AH246" s="325" t="s">
        <v>735</v>
      </c>
      <c r="AI246" s="335" t="s">
        <v>730</v>
      </c>
      <c r="AJ246" s="325" t="s">
        <v>736</v>
      </c>
      <c r="AK246" s="331" t="s">
        <v>730</v>
      </c>
      <c r="AL246" s="325" t="s">
        <v>3973</v>
      </c>
      <c r="AM246" s="331" t="s">
        <v>730</v>
      </c>
      <c r="AN246" s="330" t="s">
        <v>3949</v>
      </c>
      <c r="AO246" s="337" t="s">
        <v>730</v>
      </c>
      <c r="AP246" s="340"/>
      <c r="AQ246" s="340"/>
      <c r="AR246" s="340"/>
      <c r="AS246" s="325" t="s">
        <v>3968</v>
      </c>
      <c r="AT246" s="334" t="s">
        <v>730</v>
      </c>
      <c r="AU246" s="325" t="s">
        <v>1625</v>
      </c>
      <c r="AV246" s="334" t="s">
        <v>730</v>
      </c>
      <c r="AW246" s="334" t="s">
        <v>730</v>
      </c>
    </row>
    <row r="247" spans="1:49" x14ac:dyDescent="0.25">
      <c r="A247" s="267" t="b">
        <f t="shared" si="12"/>
        <v>0</v>
      </c>
      <c r="B247" s="268" t="b">
        <f t="shared" si="13"/>
        <v>0</v>
      </c>
      <c r="C247" s="269" t="b">
        <f t="shared" si="14"/>
        <v>0</v>
      </c>
      <c r="D247" s="270" t="b">
        <f t="shared" si="15"/>
        <v>0</v>
      </c>
      <c r="F247" s="325" t="s">
        <v>838</v>
      </c>
      <c r="G247" s="335" t="s">
        <v>730</v>
      </c>
      <c r="H247" s="335"/>
      <c r="I247" s="325" t="s">
        <v>1403</v>
      </c>
      <c r="J247" t="s">
        <v>3832</v>
      </c>
      <c r="K247" s="312" t="s">
        <v>3256</v>
      </c>
      <c r="L247" s="325" t="s">
        <v>713</v>
      </c>
      <c r="M247" s="335" t="s">
        <v>730</v>
      </c>
      <c r="N247" s="325" t="s">
        <v>714</v>
      </c>
      <c r="O247" s="335" t="s">
        <v>730</v>
      </c>
      <c r="P247" s="325" t="s">
        <v>715</v>
      </c>
      <c r="Q247" s="335" t="s">
        <v>730</v>
      </c>
      <c r="R247" s="325" t="s">
        <v>716</v>
      </c>
      <c r="S247" s="335" t="s">
        <v>730</v>
      </c>
      <c r="T247" s="325" t="s">
        <v>841</v>
      </c>
      <c r="U247" s="334" t="s">
        <v>730</v>
      </c>
      <c r="V247" s="325" t="s">
        <v>4113</v>
      </c>
      <c r="W247" s="339" t="s">
        <v>730</v>
      </c>
      <c r="X247" s="330" t="s">
        <v>850</v>
      </c>
      <c r="Y247" s="331" t="s">
        <v>730</v>
      </c>
      <c r="Z247" s="325" t="s">
        <v>719</v>
      </c>
      <c r="AA247" s="334" t="s">
        <v>730</v>
      </c>
      <c r="AB247" s="325" t="s">
        <v>723</v>
      </c>
      <c r="AC247" s="331" t="s">
        <v>730</v>
      </c>
      <c r="AD247" s="325" t="s">
        <v>4114</v>
      </c>
      <c r="AE247" s="331" t="s">
        <v>730</v>
      </c>
      <c r="AF247" s="325" t="s">
        <v>724</v>
      </c>
      <c r="AG247" s="338" t="s">
        <v>730</v>
      </c>
      <c r="AH247" s="325" t="s">
        <v>735</v>
      </c>
      <c r="AI247" s="335" t="s">
        <v>730</v>
      </c>
      <c r="AJ247" s="325" t="s">
        <v>736</v>
      </c>
      <c r="AK247" s="331" t="s">
        <v>730</v>
      </c>
      <c r="AL247" s="325" t="s">
        <v>3973</v>
      </c>
      <c r="AM247" s="331" t="s">
        <v>730</v>
      </c>
      <c r="AN247" s="330" t="s">
        <v>3949</v>
      </c>
      <c r="AO247" s="337" t="s">
        <v>730</v>
      </c>
      <c r="AP247" s="340"/>
      <c r="AQ247" s="340"/>
      <c r="AR247" s="340"/>
      <c r="AS247" s="325" t="s">
        <v>3968</v>
      </c>
      <c r="AT247" s="334" t="s">
        <v>730</v>
      </c>
      <c r="AU247" s="325" t="s">
        <v>1625</v>
      </c>
      <c r="AV247" s="334" t="s">
        <v>730</v>
      </c>
      <c r="AW247" s="334" t="s">
        <v>730</v>
      </c>
    </row>
    <row r="248" spans="1:49" x14ac:dyDescent="0.25">
      <c r="A248" s="267" t="b">
        <f t="shared" si="12"/>
        <v>0</v>
      </c>
      <c r="B248" s="268" t="b">
        <f t="shared" si="13"/>
        <v>0</v>
      </c>
      <c r="C248" s="269" t="b">
        <f t="shared" si="14"/>
        <v>0</v>
      </c>
      <c r="D248" s="270" t="b">
        <f t="shared" si="15"/>
        <v>0</v>
      </c>
      <c r="F248" s="325" t="s">
        <v>838</v>
      </c>
      <c r="G248" s="335" t="s">
        <v>730</v>
      </c>
      <c r="H248" s="335"/>
      <c r="I248" s="325" t="s">
        <v>1403</v>
      </c>
      <c r="J248" t="s">
        <v>4560</v>
      </c>
      <c r="K248" s="312" t="s">
        <v>3256</v>
      </c>
      <c r="L248" s="325" t="s">
        <v>713</v>
      </c>
      <c r="M248" s="335" t="s">
        <v>730</v>
      </c>
      <c r="N248" s="325" t="s">
        <v>714</v>
      </c>
      <c r="O248" s="335" t="s">
        <v>730</v>
      </c>
      <c r="P248" s="325" t="s">
        <v>715</v>
      </c>
      <c r="Q248" s="335" t="s">
        <v>730</v>
      </c>
      <c r="R248" s="325" t="s">
        <v>716</v>
      </c>
      <c r="S248" s="335" t="s">
        <v>730</v>
      </c>
      <c r="T248" s="325" t="s">
        <v>841</v>
      </c>
      <c r="U248" s="334" t="s">
        <v>730</v>
      </c>
      <c r="V248" s="325" t="s">
        <v>4113</v>
      </c>
      <c r="W248" s="339" t="s">
        <v>730</v>
      </c>
      <c r="X248" s="330" t="s">
        <v>850</v>
      </c>
      <c r="Y248" s="331" t="s">
        <v>730</v>
      </c>
      <c r="Z248" s="325" t="s">
        <v>719</v>
      </c>
      <c r="AA248" s="334" t="s">
        <v>730</v>
      </c>
      <c r="AB248" s="325" t="s">
        <v>723</v>
      </c>
      <c r="AC248" s="331" t="s">
        <v>730</v>
      </c>
      <c r="AD248" s="325" t="s">
        <v>4114</v>
      </c>
      <c r="AE248" s="331" t="s">
        <v>730</v>
      </c>
      <c r="AF248" s="325" t="s">
        <v>724</v>
      </c>
      <c r="AG248" s="338" t="s">
        <v>730</v>
      </c>
      <c r="AH248" s="325" t="s">
        <v>735</v>
      </c>
      <c r="AI248" s="335" t="s">
        <v>730</v>
      </c>
      <c r="AJ248" s="325" t="s">
        <v>736</v>
      </c>
      <c r="AK248" s="331" t="s">
        <v>730</v>
      </c>
      <c r="AL248" s="325" t="s">
        <v>3973</v>
      </c>
      <c r="AM248" s="331" t="s">
        <v>730</v>
      </c>
      <c r="AN248" s="330" t="s">
        <v>3949</v>
      </c>
      <c r="AO248" s="337" t="s">
        <v>730</v>
      </c>
      <c r="AP248" s="326"/>
      <c r="AQ248" s="326"/>
      <c r="AR248" s="326"/>
      <c r="AS248" s="325" t="s">
        <v>3968</v>
      </c>
      <c r="AT248" s="334" t="s">
        <v>730</v>
      </c>
      <c r="AU248" s="325" t="s">
        <v>1625</v>
      </c>
      <c r="AV248" s="334" t="s">
        <v>730</v>
      </c>
      <c r="AW248" s="334" t="s">
        <v>730</v>
      </c>
    </row>
    <row r="249" spans="1:49" x14ac:dyDescent="0.25">
      <c r="A249" s="267" t="b">
        <f t="shared" si="12"/>
        <v>0</v>
      </c>
      <c r="B249" s="268" t="b">
        <f t="shared" si="13"/>
        <v>0</v>
      </c>
      <c r="C249" s="269" t="b">
        <f t="shared" si="14"/>
        <v>0</v>
      </c>
      <c r="D249" s="270" t="b">
        <f t="shared" si="15"/>
        <v>0</v>
      </c>
      <c r="F249" s="325" t="s">
        <v>838</v>
      </c>
      <c r="G249" s="335" t="s">
        <v>730</v>
      </c>
      <c r="H249" s="335"/>
      <c r="I249" s="325" t="s">
        <v>1403</v>
      </c>
      <c r="J249" t="s">
        <v>3833</v>
      </c>
      <c r="K249" s="312" t="s">
        <v>3256</v>
      </c>
      <c r="L249" s="325" t="s">
        <v>713</v>
      </c>
      <c r="M249" s="335" t="s">
        <v>730</v>
      </c>
      <c r="N249" s="325" t="s">
        <v>714</v>
      </c>
      <c r="O249" s="335" t="s">
        <v>730</v>
      </c>
      <c r="P249" s="325" t="s">
        <v>715</v>
      </c>
      <c r="Q249" s="335" t="s">
        <v>730</v>
      </c>
      <c r="R249" s="325" t="s">
        <v>716</v>
      </c>
      <c r="S249" s="335" t="s">
        <v>730</v>
      </c>
      <c r="T249" s="325" t="s">
        <v>841</v>
      </c>
      <c r="U249" s="334" t="s">
        <v>730</v>
      </c>
      <c r="V249" s="325" t="s">
        <v>4113</v>
      </c>
      <c r="W249" s="339" t="s">
        <v>730</v>
      </c>
      <c r="X249" s="330" t="s">
        <v>850</v>
      </c>
      <c r="Y249" s="331" t="s">
        <v>730</v>
      </c>
      <c r="Z249" s="325" t="s">
        <v>719</v>
      </c>
      <c r="AA249" s="334" t="s">
        <v>730</v>
      </c>
      <c r="AB249" s="325" t="s">
        <v>723</v>
      </c>
      <c r="AC249" s="331" t="s">
        <v>730</v>
      </c>
      <c r="AD249" s="325" t="s">
        <v>4114</v>
      </c>
      <c r="AE249" s="331" t="s">
        <v>730</v>
      </c>
      <c r="AF249" s="325" t="s">
        <v>724</v>
      </c>
      <c r="AG249" s="338" t="s">
        <v>730</v>
      </c>
      <c r="AH249" s="325" t="s">
        <v>735</v>
      </c>
      <c r="AI249" s="335" t="s">
        <v>730</v>
      </c>
      <c r="AJ249" s="325" t="s">
        <v>736</v>
      </c>
      <c r="AK249" s="331" t="s">
        <v>730</v>
      </c>
      <c r="AL249" s="325" t="s">
        <v>3973</v>
      </c>
      <c r="AM249" s="331" t="s">
        <v>730</v>
      </c>
      <c r="AN249" s="330" t="s">
        <v>3949</v>
      </c>
      <c r="AO249" s="337" t="s">
        <v>730</v>
      </c>
      <c r="AP249" s="326"/>
      <c r="AQ249" s="326"/>
      <c r="AR249" s="326"/>
      <c r="AS249" s="325" t="s">
        <v>3968</v>
      </c>
      <c r="AT249" s="334" t="s">
        <v>730</v>
      </c>
      <c r="AU249" s="325" t="s">
        <v>1625</v>
      </c>
      <c r="AV249" s="334" t="s">
        <v>730</v>
      </c>
      <c r="AW249" s="334" t="s">
        <v>730</v>
      </c>
    </row>
    <row r="250" spans="1:49" x14ac:dyDescent="0.25">
      <c r="A250" s="267" t="b">
        <f t="shared" si="12"/>
        <v>0</v>
      </c>
      <c r="B250" s="268" t="b">
        <f t="shared" si="13"/>
        <v>0</v>
      </c>
      <c r="C250" s="269" t="b">
        <f t="shared" si="14"/>
        <v>0</v>
      </c>
      <c r="D250" s="270" t="b">
        <f t="shared" si="15"/>
        <v>0</v>
      </c>
      <c r="F250" s="325" t="s">
        <v>838</v>
      </c>
      <c r="G250" s="335" t="s">
        <v>730</v>
      </c>
      <c r="H250" s="335"/>
      <c r="I250" s="325" t="s">
        <v>1403</v>
      </c>
      <c r="J250" t="s">
        <v>3834</v>
      </c>
      <c r="K250" s="312" t="s">
        <v>3259</v>
      </c>
      <c r="L250" s="325" t="s">
        <v>713</v>
      </c>
      <c r="M250" s="335" t="s">
        <v>730</v>
      </c>
      <c r="N250" s="325" t="s">
        <v>714</v>
      </c>
      <c r="O250" s="335" t="s">
        <v>730</v>
      </c>
      <c r="P250" s="325" t="s">
        <v>715</v>
      </c>
      <c r="Q250" s="335" t="s">
        <v>730</v>
      </c>
      <c r="R250" s="325" t="s">
        <v>716</v>
      </c>
      <c r="S250" s="335" t="s">
        <v>730</v>
      </c>
      <c r="T250" s="325" t="s">
        <v>841</v>
      </c>
      <c r="U250" s="334" t="s">
        <v>730</v>
      </c>
      <c r="V250" s="325" t="s">
        <v>4113</v>
      </c>
      <c r="W250" s="339" t="s">
        <v>730</v>
      </c>
      <c r="X250" s="330" t="s">
        <v>850</v>
      </c>
      <c r="Y250" s="331" t="s">
        <v>730</v>
      </c>
      <c r="Z250" s="325" t="s">
        <v>719</v>
      </c>
      <c r="AA250" s="334" t="s">
        <v>730</v>
      </c>
      <c r="AB250" s="325" t="s">
        <v>723</v>
      </c>
      <c r="AC250" s="331" t="s">
        <v>730</v>
      </c>
      <c r="AD250" s="325" t="s">
        <v>4114</v>
      </c>
      <c r="AE250" s="331" t="s">
        <v>730</v>
      </c>
      <c r="AF250" s="325" t="s">
        <v>724</v>
      </c>
      <c r="AG250" s="338" t="s">
        <v>730</v>
      </c>
      <c r="AH250" s="325" t="s">
        <v>735</v>
      </c>
      <c r="AI250" s="335" t="s">
        <v>730</v>
      </c>
      <c r="AJ250" s="325" t="s">
        <v>736</v>
      </c>
      <c r="AK250" s="331" t="s">
        <v>730</v>
      </c>
      <c r="AL250" s="325" t="s">
        <v>3973</v>
      </c>
      <c r="AM250" s="331" t="s">
        <v>730</v>
      </c>
      <c r="AN250" s="330" t="s">
        <v>3949</v>
      </c>
      <c r="AO250" s="337" t="s">
        <v>730</v>
      </c>
      <c r="AP250" s="326"/>
      <c r="AQ250" s="326"/>
      <c r="AR250" s="326"/>
      <c r="AS250" s="325" t="s">
        <v>3968</v>
      </c>
      <c r="AT250" s="334" t="s">
        <v>730</v>
      </c>
      <c r="AU250" s="325" t="s">
        <v>1625</v>
      </c>
      <c r="AV250" s="334" t="s">
        <v>730</v>
      </c>
      <c r="AW250" s="334" t="s">
        <v>730</v>
      </c>
    </row>
    <row r="251" spans="1:49" x14ac:dyDescent="0.25">
      <c r="A251" s="267" t="b">
        <f t="shared" si="12"/>
        <v>0</v>
      </c>
      <c r="B251" s="268" t="b">
        <f t="shared" si="13"/>
        <v>0</v>
      </c>
      <c r="C251" s="269" t="b">
        <f t="shared" si="14"/>
        <v>0</v>
      </c>
      <c r="D251" s="270" t="b">
        <f t="shared" si="15"/>
        <v>0</v>
      </c>
      <c r="F251" s="325" t="s">
        <v>838</v>
      </c>
      <c r="G251" s="335" t="s">
        <v>730</v>
      </c>
      <c r="H251" s="335"/>
      <c r="I251" s="325" t="s">
        <v>1403</v>
      </c>
      <c r="J251" t="s">
        <v>3835</v>
      </c>
      <c r="K251" s="312" t="s">
        <v>3259</v>
      </c>
      <c r="L251" s="325" t="s">
        <v>713</v>
      </c>
      <c r="M251" s="335" t="s">
        <v>730</v>
      </c>
      <c r="N251" s="325" t="s">
        <v>714</v>
      </c>
      <c r="O251" s="335" t="s">
        <v>730</v>
      </c>
      <c r="P251" s="325" t="s">
        <v>715</v>
      </c>
      <c r="Q251" s="335" t="s">
        <v>730</v>
      </c>
      <c r="R251" s="325" t="s">
        <v>716</v>
      </c>
      <c r="S251" s="335" t="s">
        <v>730</v>
      </c>
      <c r="T251" s="325" t="s">
        <v>841</v>
      </c>
      <c r="U251" s="334" t="s">
        <v>730</v>
      </c>
      <c r="V251" s="325" t="s">
        <v>4113</v>
      </c>
      <c r="W251" s="339" t="s">
        <v>730</v>
      </c>
      <c r="X251" s="330" t="s">
        <v>850</v>
      </c>
      <c r="Y251" s="331" t="s">
        <v>730</v>
      </c>
      <c r="Z251" s="325" t="s">
        <v>719</v>
      </c>
      <c r="AA251" s="334" t="s">
        <v>730</v>
      </c>
      <c r="AB251" s="325" t="s">
        <v>723</v>
      </c>
      <c r="AC251" s="331" t="s">
        <v>730</v>
      </c>
      <c r="AD251" s="325" t="s">
        <v>4114</v>
      </c>
      <c r="AE251" s="331" t="s">
        <v>730</v>
      </c>
      <c r="AF251" s="325" t="s">
        <v>724</v>
      </c>
      <c r="AG251" s="338" t="s">
        <v>730</v>
      </c>
      <c r="AH251" s="325" t="s">
        <v>735</v>
      </c>
      <c r="AI251" s="335" t="s">
        <v>730</v>
      </c>
      <c r="AJ251" s="325" t="s">
        <v>736</v>
      </c>
      <c r="AK251" s="331" t="s">
        <v>730</v>
      </c>
      <c r="AL251" s="325" t="s">
        <v>3973</v>
      </c>
      <c r="AM251" s="331" t="s">
        <v>730</v>
      </c>
      <c r="AN251" s="330" t="s">
        <v>3949</v>
      </c>
      <c r="AO251" s="337" t="s">
        <v>730</v>
      </c>
      <c r="AP251" s="326"/>
      <c r="AQ251" s="326"/>
      <c r="AR251" s="326"/>
      <c r="AS251" s="325" t="s">
        <v>3968</v>
      </c>
      <c r="AT251" s="334" t="s">
        <v>730</v>
      </c>
      <c r="AU251" s="325" t="s">
        <v>1625</v>
      </c>
      <c r="AV251" s="334" t="s">
        <v>730</v>
      </c>
      <c r="AW251" s="334" t="s">
        <v>730</v>
      </c>
    </row>
    <row r="252" spans="1:49" x14ac:dyDescent="0.25">
      <c r="A252" s="267" t="b">
        <f t="shared" si="12"/>
        <v>0</v>
      </c>
      <c r="B252" s="268" t="b">
        <f t="shared" si="13"/>
        <v>0</v>
      </c>
      <c r="C252" s="269" t="b">
        <f t="shared" si="14"/>
        <v>0</v>
      </c>
      <c r="D252" s="270" t="b">
        <f t="shared" si="15"/>
        <v>0</v>
      </c>
      <c r="F252" s="325" t="s">
        <v>838</v>
      </c>
      <c r="G252" s="335" t="s">
        <v>730</v>
      </c>
      <c r="H252" s="335"/>
      <c r="I252" s="325" t="s">
        <v>1403</v>
      </c>
      <c r="J252" t="s">
        <v>3836</v>
      </c>
      <c r="K252" s="312" t="s">
        <v>3259</v>
      </c>
      <c r="L252" s="325" t="s">
        <v>713</v>
      </c>
      <c r="M252" s="335" t="s">
        <v>730</v>
      </c>
      <c r="N252" s="325" t="s">
        <v>714</v>
      </c>
      <c r="O252" s="335" t="s">
        <v>730</v>
      </c>
      <c r="P252" s="325" t="s">
        <v>715</v>
      </c>
      <c r="Q252" s="335" t="s">
        <v>730</v>
      </c>
      <c r="R252" s="325" t="s">
        <v>716</v>
      </c>
      <c r="S252" s="335" t="s">
        <v>730</v>
      </c>
      <c r="T252" s="325" t="s">
        <v>841</v>
      </c>
      <c r="U252" s="334" t="s">
        <v>730</v>
      </c>
      <c r="V252" s="325" t="s">
        <v>4113</v>
      </c>
      <c r="W252" s="339" t="s">
        <v>730</v>
      </c>
      <c r="X252" s="330" t="s">
        <v>850</v>
      </c>
      <c r="Y252" s="331" t="s">
        <v>730</v>
      </c>
      <c r="Z252" s="325" t="s">
        <v>719</v>
      </c>
      <c r="AA252" s="334" t="s">
        <v>730</v>
      </c>
      <c r="AB252" s="325" t="s">
        <v>723</v>
      </c>
      <c r="AC252" s="331" t="s">
        <v>730</v>
      </c>
      <c r="AD252" s="325" t="s">
        <v>4114</v>
      </c>
      <c r="AE252" s="331" t="s">
        <v>730</v>
      </c>
      <c r="AF252" s="325" t="s">
        <v>724</v>
      </c>
      <c r="AG252" s="338" t="s">
        <v>730</v>
      </c>
      <c r="AH252" s="325" t="s">
        <v>735</v>
      </c>
      <c r="AI252" s="335" t="s">
        <v>730</v>
      </c>
      <c r="AJ252" s="325" t="s">
        <v>736</v>
      </c>
      <c r="AK252" s="331" t="s">
        <v>730</v>
      </c>
      <c r="AL252" s="325" t="s">
        <v>3973</v>
      </c>
      <c r="AM252" s="331" t="s">
        <v>730</v>
      </c>
      <c r="AN252" s="330" t="s">
        <v>3949</v>
      </c>
      <c r="AO252" s="337" t="s">
        <v>730</v>
      </c>
      <c r="AP252" s="326"/>
      <c r="AQ252" s="326"/>
      <c r="AR252" s="326"/>
      <c r="AS252" s="325" t="s">
        <v>3968</v>
      </c>
      <c r="AT252" s="334" t="s">
        <v>730</v>
      </c>
      <c r="AU252" s="325" t="s">
        <v>1625</v>
      </c>
      <c r="AV252" s="334" t="s">
        <v>730</v>
      </c>
      <c r="AW252" s="334" t="s">
        <v>730</v>
      </c>
    </row>
    <row r="253" spans="1:49" x14ac:dyDescent="0.25">
      <c r="A253" s="267" t="b">
        <f t="shared" si="12"/>
        <v>0</v>
      </c>
      <c r="B253" s="268" t="b">
        <f t="shared" si="13"/>
        <v>0</v>
      </c>
      <c r="C253" s="269" t="b">
        <f t="shared" si="14"/>
        <v>0</v>
      </c>
      <c r="D253" s="270" t="b">
        <f t="shared" si="15"/>
        <v>0</v>
      </c>
      <c r="F253" s="325" t="s">
        <v>838</v>
      </c>
      <c r="G253" s="335" t="s">
        <v>730</v>
      </c>
      <c r="H253" s="335"/>
      <c r="I253" s="325" t="s">
        <v>1403</v>
      </c>
      <c r="J253" t="s">
        <v>3837</v>
      </c>
      <c r="K253" s="312" t="s">
        <v>3259</v>
      </c>
      <c r="L253" s="325" t="s">
        <v>713</v>
      </c>
      <c r="M253" s="335" t="s">
        <v>730</v>
      </c>
      <c r="N253" s="325" t="s">
        <v>714</v>
      </c>
      <c r="O253" s="335" t="s">
        <v>730</v>
      </c>
      <c r="P253" s="325" t="s">
        <v>715</v>
      </c>
      <c r="Q253" s="335" t="s">
        <v>730</v>
      </c>
      <c r="R253" s="325" t="s">
        <v>716</v>
      </c>
      <c r="S253" s="335" t="s">
        <v>730</v>
      </c>
      <c r="T253" s="325" t="s">
        <v>841</v>
      </c>
      <c r="U253" s="334" t="s">
        <v>730</v>
      </c>
      <c r="V253" s="325" t="s">
        <v>4113</v>
      </c>
      <c r="W253" s="339" t="s">
        <v>730</v>
      </c>
      <c r="X253" s="330" t="s">
        <v>850</v>
      </c>
      <c r="Y253" s="331" t="s">
        <v>730</v>
      </c>
      <c r="Z253" s="325" t="s">
        <v>719</v>
      </c>
      <c r="AA253" s="334" t="s">
        <v>730</v>
      </c>
      <c r="AB253" s="325" t="s">
        <v>723</v>
      </c>
      <c r="AC253" s="331" t="s">
        <v>730</v>
      </c>
      <c r="AD253" s="325" t="s">
        <v>4114</v>
      </c>
      <c r="AE253" s="331" t="s">
        <v>730</v>
      </c>
      <c r="AF253" s="325" t="s">
        <v>724</v>
      </c>
      <c r="AG253" s="338" t="s">
        <v>730</v>
      </c>
      <c r="AH253" s="325" t="s">
        <v>735</v>
      </c>
      <c r="AI253" s="335" t="s">
        <v>730</v>
      </c>
      <c r="AJ253" s="325" t="s">
        <v>736</v>
      </c>
      <c r="AK253" s="331" t="s">
        <v>730</v>
      </c>
      <c r="AL253" s="325" t="s">
        <v>3973</v>
      </c>
      <c r="AM253" s="331" t="s">
        <v>730</v>
      </c>
      <c r="AN253" s="330" t="s">
        <v>3949</v>
      </c>
      <c r="AO253" s="337" t="s">
        <v>730</v>
      </c>
      <c r="AP253" s="326"/>
      <c r="AQ253" s="326"/>
      <c r="AR253" s="326"/>
      <c r="AS253" s="325" t="s">
        <v>3968</v>
      </c>
      <c r="AT253" s="334" t="s">
        <v>730</v>
      </c>
      <c r="AU253" s="325" t="s">
        <v>1625</v>
      </c>
      <c r="AV253" s="334" t="s">
        <v>730</v>
      </c>
      <c r="AW253" s="334" t="s">
        <v>730</v>
      </c>
    </row>
    <row r="254" spans="1:49" x14ac:dyDescent="0.25">
      <c r="A254" s="267" t="b">
        <f t="shared" si="12"/>
        <v>0</v>
      </c>
      <c r="B254" s="268" t="b">
        <f t="shared" si="13"/>
        <v>0</v>
      </c>
      <c r="C254" s="269" t="b">
        <f t="shared" si="14"/>
        <v>0</v>
      </c>
      <c r="D254" s="270" t="b">
        <f t="shared" si="15"/>
        <v>0</v>
      </c>
      <c r="F254" s="325" t="s">
        <v>838</v>
      </c>
      <c r="G254" s="335" t="s">
        <v>730</v>
      </c>
      <c r="H254" s="335"/>
      <c r="I254" s="325" t="s">
        <v>1403</v>
      </c>
      <c r="J254" t="s">
        <v>3838</v>
      </c>
      <c r="K254" s="312" t="s">
        <v>3259</v>
      </c>
      <c r="L254" s="325" t="s">
        <v>713</v>
      </c>
      <c r="M254" s="335" t="s">
        <v>730</v>
      </c>
      <c r="N254" s="325" t="s">
        <v>714</v>
      </c>
      <c r="O254" s="335" t="s">
        <v>730</v>
      </c>
      <c r="P254" s="325" t="s">
        <v>715</v>
      </c>
      <c r="Q254" s="335" t="s">
        <v>730</v>
      </c>
      <c r="R254" s="325" t="s">
        <v>716</v>
      </c>
      <c r="S254" s="335" t="s">
        <v>730</v>
      </c>
      <c r="T254" s="325" t="s">
        <v>841</v>
      </c>
      <c r="U254" s="334" t="s">
        <v>730</v>
      </c>
      <c r="V254" s="325" t="s">
        <v>4113</v>
      </c>
      <c r="W254" s="339" t="s">
        <v>730</v>
      </c>
      <c r="X254" s="330" t="s">
        <v>850</v>
      </c>
      <c r="Y254" s="331" t="s">
        <v>730</v>
      </c>
      <c r="Z254" s="325" t="s">
        <v>719</v>
      </c>
      <c r="AA254" s="334" t="s">
        <v>730</v>
      </c>
      <c r="AB254" s="325" t="s">
        <v>723</v>
      </c>
      <c r="AC254" s="331" t="s">
        <v>730</v>
      </c>
      <c r="AD254" s="325" t="s">
        <v>4114</v>
      </c>
      <c r="AE254" s="331" t="s">
        <v>730</v>
      </c>
      <c r="AF254" s="325" t="s">
        <v>724</v>
      </c>
      <c r="AG254" s="338" t="s">
        <v>730</v>
      </c>
      <c r="AH254" s="325" t="s">
        <v>735</v>
      </c>
      <c r="AI254" s="335" t="s">
        <v>730</v>
      </c>
      <c r="AJ254" s="325" t="s">
        <v>736</v>
      </c>
      <c r="AK254" s="331" t="s">
        <v>730</v>
      </c>
      <c r="AL254" s="325" t="s">
        <v>3973</v>
      </c>
      <c r="AM254" s="331" t="s">
        <v>730</v>
      </c>
      <c r="AN254" s="330" t="s">
        <v>3949</v>
      </c>
      <c r="AO254" s="337" t="s">
        <v>730</v>
      </c>
      <c r="AP254" s="326"/>
      <c r="AQ254" s="326"/>
      <c r="AR254" s="326"/>
      <c r="AS254" s="325" t="s">
        <v>3968</v>
      </c>
      <c r="AT254" s="334" t="s">
        <v>730</v>
      </c>
      <c r="AU254" s="325" t="s">
        <v>1625</v>
      </c>
      <c r="AV254" s="334" t="s">
        <v>730</v>
      </c>
      <c r="AW254" s="334" t="s">
        <v>730</v>
      </c>
    </row>
    <row r="255" spans="1:49" x14ac:dyDescent="0.25">
      <c r="A255" s="267" t="b">
        <f t="shared" si="12"/>
        <v>0</v>
      </c>
      <c r="B255" s="268" t="b">
        <f t="shared" si="13"/>
        <v>0</v>
      </c>
      <c r="C255" s="269" t="b">
        <f t="shared" si="14"/>
        <v>0</v>
      </c>
      <c r="D255" s="270" t="b">
        <f t="shared" si="15"/>
        <v>0</v>
      </c>
      <c r="F255" s="325" t="s">
        <v>838</v>
      </c>
      <c r="G255" s="335" t="s">
        <v>730</v>
      </c>
      <c r="H255" s="335"/>
      <c r="I255" s="325" t="s">
        <v>1403</v>
      </c>
      <c r="J255" t="s">
        <v>3839</v>
      </c>
      <c r="K255" s="312" t="s">
        <v>3259</v>
      </c>
      <c r="L255" s="325" t="s">
        <v>713</v>
      </c>
      <c r="M255" s="335" t="s">
        <v>730</v>
      </c>
      <c r="N255" s="325" t="s">
        <v>714</v>
      </c>
      <c r="O255" s="335" t="s">
        <v>730</v>
      </c>
      <c r="P255" s="325" t="s">
        <v>715</v>
      </c>
      <c r="Q255" s="335" t="s">
        <v>730</v>
      </c>
      <c r="R255" s="325" t="s">
        <v>716</v>
      </c>
      <c r="S255" s="335" t="s">
        <v>730</v>
      </c>
      <c r="T255" s="325" t="s">
        <v>841</v>
      </c>
      <c r="U255" s="334" t="s">
        <v>730</v>
      </c>
      <c r="V255" s="325" t="s">
        <v>4113</v>
      </c>
      <c r="W255" s="339" t="s">
        <v>730</v>
      </c>
      <c r="X255" s="330" t="s">
        <v>850</v>
      </c>
      <c r="Y255" s="331" t="s">
        <v>730</v>
      </c>
      <c r="Z255" s="325" t="s">
        <v>719</v>
      </c>
      <c r="AA255" s="334" t="s">
        <v>730</v>
      </c>
      <c r="AB255" s="325" t="s">
        <v>723</v>
      </c>
      <c r="AC255" s="331" t="s">
        <v>730</v>
      </c>
      <c r="AD255" s="325" t="s">
        <v>4114</v>
      </c>
      <c r="AE255" s="331" t="s">
        <v>730</v>
      </c>
      <c r="AF255" s="325" t="s">
        <v>724</v>
      </c>
      <c r="AG255" s="338" t="s">
        <v>730</v>
      </c>
      <c r="AH255" s="325" t="s">
        <v>735</v>
      </c>
      <c r="AI255" s="335" t="s">
        <v>730</v>
      </c>
      <c r="AJ255" s="325" t="s">
        <v>736</v>
      </c>
      <c r="AK255" s="331" t="s">
        <v>730</v>
      </c>
      <c r="AL255" s="325" t="s">
        <v>3973</v>
      </c>
      <c r="AM255" s="331" t="s">
        <v>730</v>
      </c>
      <c r="AN255" s="330" t="s">
        <v>3949</v>
      </c>
      <c r="AO255" s="337" t="s">
        <v>730</v>
      </c>
      <c r="AP255" s="326"/>
      <c r="AQ255" s="326"/>
      <c r="AR255" s="326"/>
      <c r="AS255" s="325" t="s">
        <v>3968</v>
      </c>
      <c r="AT255" s="334" t="s">
        <v>730</v>
      </c>
      <c r="AU255" s="325" t="s">
        <v>1625</v>
      </c>
      <c r="AV255" s="334" t="s">
        <v>730</v>
      </c>
      <c r="AW255" s="334" t="s">
        <v>730</v>
      </c>
    </row>
    <row r="256" spans="1:49" x14ac:dyDescent="0.25">
      <c r="A256" s="267" t="b">
        <f t="shared" si="12"/>
        <v>0</v>
      </c>
      <c r="B256" s="268" t="b">
        <f t="shared" si="13"/>
        <v>0</v>
      </c>
      <c r="C256" s="269" t="b">
        <f t="shared" si="14"/>
        <v>0</v>
      </c>
      <c r="D256" s="270" t="b">
        <f t="shared" si="15"/>
        <v>0</v>
      </c>
      <c r="F256" s="325" t="s">
        <v>838</v>
      </c>
      <c r="G256" s="335" t="s">
        <v>730</v>
      </c>
      <c r="H256" s="335"/>
      <c r="I256" s="325" t="s">
        <v>1403</v>
      </c>
      <c r="J256" t="s">
        <v>3840</v>
      </c>
      <c r="K256" s="312" t="s">
        <v>3259</v>
      </c>
      <c r="L256" s="325" t="s">
        <v>713</v>
      </c>
      <c r="M256" s="335" t="s">
        <v>730</v>
      </c>
      <c r="N256" s="325" t="s">
        <v>714</v>
      </c>
      <c r="O256" s="335" t="s">
        <v>730</v>
      </c>
      <c r="P256" s="325" t="s">
        <v>715</v>
      </c>
      <c r="Q256" s="335" t="s">
        <v>730</v>
      </c>
      <c r="R256" s="325" t="s">
        <v>716</v>
      </c>
      <c r="S256" s="335" t="s">
        <v>730</v>
      </c>
      <c r="T256" s="325" t="s">
        <v>841</v>
      </c>
      <c r="U256" s="334" t="s">
        <v>730</v>
      </c>
      <c r="V256" s="325" t="s">
        <v>4113</v>
      </c>
      <c r="W256" s="339" t="s">
        <v>730</v>
      </c>
      <c r="X256" s="330" t="s">
        <v>850</v>
      </c>
      <c r="Y256" s="331" t="s">
        <v>730</v>
      </c>
      <c r="Z256" s="325" t="s">
        <v>719</v>
      </c>
      <c r="AA256" s="334" t="s">
        <v>730</v>
      </c>
      <c r="AB256" s="325" t="s">
        <v>723</v>
      </c>
      <c r="AC256" s="331" t="s">
        <v>730</v>
      </c>
      <c r="AD256" s="325" t="s">
        <v>4114</v>
      </c>
      <c r="AE256" s="331" t="s">
        <v>730</v>
      </c>
      <c r="AF256" s="325" t="s">
        <v>724</v>
      </c>
      <c r="AG256" s="338" t="s">
        <v>730</v>
      </c>
      <c r="AH256" s="325" t="s">
        <v>735</v>
      </c>
      <c r="AI256" s="335" t="s">
        <v>730</v>
      </c>
      <c r="AJ256" s="325" t="s">
        <v>736</v>
      </c>
      <c r="AK256" s="331" t="s">
        <v>730</v>
      </c>
      <c r="AL256" s="325" t="s">
        <v>3973</v>
      </c>
      <c r="AM256" s="331" t="s">
        <v>730</v>
      </c>
      <c r="AN256" s="330" t="s">
        <v>3949</v>
      </c>
      <c r="AO256" s="337" t="s">
        <v>730</v>
      </c>
      <c r="AP256" s="326"/>
      <c r="AQ256" s="326"/>
      <c r="AR256" s="326"/>
      <c r="AS256" s="325" t="s">
        <v>3968</v>
      </c>
      <c r="AT256" s="334" t="s">
        <v>730</v>
      </c>
      <c r="AU256" s="325" t="s">
        <v>1625</v>
      </c>
      <c r="AV256" s="334" t="s">
        <v>730</v>
      </c>
      <c r="AW256" s="334" t="s">
        <v>730</v>
      </c>
    </row>
    <row r="257" spans="1:49" x14ac:dyDescent="0.25">
      <c r="A257" s="267" t="b">
        <f t="shared" si="12"/>
        <v>0</v>
      </c>
      <c r="B257" s="268" t="b">
        <f t="shared" si="13"/>
        <v>0</v>
      </c>
      <c r="C257" s="269" t="b">
        <f t="shared" si="14"/>
        <v>0</v>
      </c>
      <c r="D257" s="270" t="b">
        <f t="shared" si="15"/>
        <v>0</v>
      </c>
      <c r="F257" s="325" t="s">
        <v>838</v>
      </c>
      <c r="G257" s="335" t="s">
        <v>730</v>
      </c>
      <c r="H257" s="335"/>
      <c r="I257" s="325" t="s">
        <v>1403</v>
      </c>
      <c r="J257" t="s">
        <v>3841</v>
      </c>
      <c r="K257" s="312" t="s">
        <v>3259</v>
      </c>
      <c r="L257" s="325" t="s">
        <v>713</v>
      </c>
      <c r="M257" s="335" t="s">
        <v>730</v>
      </c>
      <c r="N257" s="325" t="s">
        <v>714</v>
      </c>
      <c r="O257" s="335" t="s">
        <v>730</v>
      </c>
      <c r="P257" s="325" t="s">
        <v>715</v>
      </c>
      <c r="Q257" s="335" t="s">
        <v>730</v>
      </c>
      <c r="R257" s="325" t="s">
        <v>716</v>
      </c>
      <c r="S257" s="335" t="s">
        <v>730</v>
      </c>
      <c r="T257" s="325" t="s">
        <v>841</v>
      </c>
      <c r="U257" s="334" t="s">
        <v>730</v>
      </c>
      <c r="V257" s="325" t="s">
        <v>4113</v>
      </c>
      <c r="W257" s="339" t="s">
        <v>730</v>
      </c>
      <c r="X257" s="330" t="s">
        <v>850</v>
      </c>
      <c r="Y257" s="331" t="s">
        <v>730</v>
      </c>
      <c r="Z257" s="325" t="s">
        <v>719</v>
      </c>
      <c r="AA257" s="334" t="s">
        <v>730</v>
      </c>
      <c r="AB257" s="325" t="s">
        <v>723</v>
      </c>
      <c r="AC257" s="331" t="s">
        <v>730</v>
      </c>
      <c r="AD257" s="325" t="s">
        <v>4114</v>
      </c>
      <c r="AE257" s="331" t="s">
        <v>730</v>
      </c>
      <c r="AF257" s="325" t="s">
        <v>724</v>
      </c>
      <c r="AG257" s="338" t="s">
        <v>730</v>
      </c>
      <c r="AH257" s="325" t="s">
        <v>735</v>
      </c>
      <c r="AI257" s="335" t="s">
        <v>730</v>
      </c>
      <c r="AJ257" s="325" t="s">
        <v>736</v>
      </c>
      <c r="AK257" s="331" t="s">
        <v>730</v>
      </c>
      <c r="AL257" s="325" t="s">
        <v>3973</v>
      </c>
      <c r="AM257" s="331" t="s">
        <v>730</v>
      </c>
      <c r="AN257" s="330" t="s">
        <v>3949</v>
      </c>
      <c r="AO257" s="337" t="s">
        <v>730</v>
      </c>
      <c r="AP257" s="326"/>
      <c r="AQ257" s="326"/>
      <c r="AR257" s="326"/>
      <c r="AS257" s="325" t="s">
        <v>3968</v>
      </c>
      <c r="AT257" s="334" t="s">
        <v>730</v>
      </c>
      <c r="AU257" s="325" t="s">
        <v>1625</v>
      </c>
      <c r="AV257" s="334" t="s">
        <v>730</v>
      </c>
      <c r="AW257" s="334" t="s">
        <v>730</v>
      </c>
    </row>
    <row r="258" spans="1:49" x14ac:dyDescent="0.25">
      <c r="A258" s="267" t="b">
        <f t="shared" si="12"/>
        <v>0</v>
      </c>
      <c r="B258" s="268" t="b">
        <f t="shared" si="13"/>
        <v>0</v>
      </c>
      <c r="C258" s="269" t="b">
        <f t="shared" si="14"/>
        <v>0</v>
      </c>
      <c r="D258" s="270" t="b">
        <f t="shared" si="15"/>
        <v>0</v>
      </c>
      <c r="F258" s="325" t="s">
        <v>838</v>
      </c>
      <c r="G258" s="335" t="s">
        <v>730</v>
      </c>
      <c r="H258" s="335"/>
      <c r="I258" s="325" t="s">
        <v>1403</v>
      </c>
      <c r="J258" t="s">
        <v>3842</v>
      </c>
      <c r="K258" s="312" t="s">
        <v>3259</v>
      </c>
      <c r="L258" s="325" t="s">
        <v>713</v>
      </c>
      <c r="M258" s="335" t="s">
        <v>730</v>
      </c>
      <c r="N258" s="325" t="s">
        <v>714</v>
      </c>
      <c r="O258" s="335" t="s">
        <v>730</v>
      </c>
      <c r="P258" s="325" t="s">
        <v>715</v>
      </c>
      <c r="Q258" s="335" t="s">
        <v>730</v>
      </c>
      <c r="R258" s="325" t="s">
        <v>716</v>
      </c>
      <c r="S258" s="335" t="s">
        <v>730</v>
      </c>
      <c r="T258" s="325" t="s">
        <v>841</v>
      </c>
      <c r="U258" s="334" t="s">
        <v>730</v>
      </c>
      <c r="V258" s="325" t="s">
        <v>4113</v>
      </c>
      <c r="W258" s="339" t="s">
        <v>730</v>
      </c>
      <c r="X258" s="330" t="s">
        <v>850</v>
      </c>
      <c r="Y258" s="331" t="s">
        <v>730</v>
      </c>
      <c r="Z258" s="325" t="s">
        <v>719</v>
      </c>
      <c r="AA258" s="334" t="s">
        <v>730</v>
      </c>
      <c r="AB258" s="325" t="s">
        <v>723</v>
      </c>
      <c r="AC258" s="331" t="s">
        <v>730</v>
      </c>
      <c r="AD258" s="325" t="s">
        <v>4114</v>
      </c>
      <c r="AE258" s="331" t="s">
        <v>730</v>
      </c>
      <c r="AF258" s="325" t="s">
        <v>724</v>
      </c>
      <c r="AG258" s="338" t="s">
        <v>730</v>
      </c>
      <c r="AH258" s="325" t="s">
        <v>735</v>
      </c>
      <c r="AI258" s="335" t="s">
        <v>730</v>
      </c>
      <c r="AJ258" s="325" t="s">
        <v>736</v>
      </c>
      <c r="AK258" s="331" t="s">
        <v>730</v>
      </c>
      <c r="AL258" s="325" t="s">
        <v>3973</v>
      </c>
      <c r="AM258" s="331" t="s">
        <v>730</v>
      </c>
      <c r="AN258" s="330" t="s">
        <v>3949</v>
      </c>
      <c r="AO258" s="337" t="s">
        <v>730</v>
      </c>
      <c r="AP258" s="326"/>
      <c r="AQ258" s="326"/>
      <c r="AR258" s="326"/>
      <c r="AS258" s="325" t="s">
        <v>3968</v>
      </c>
      <c r="AT258" s="334" t="s">
        <v>730</v>
      </c>
      <c r="AU258" s="325" t="s">
        <v>1625</v>
      </c>
      <c r="AV258" s="334" t="s">
        <v>730</v>
      </c>
      <c r="AW258" s="334" t="s">
        <v>730</v>
      </c>
    </row>
    <row r="259" spans="1:49" x14ac:dyDescent="0.25">
      <c r="A259" s="267" t="b">
        <f t="shared" si="12"/>
        <v>0</v>
      </c>
      <c r="B259" s="268" t="b">
        <f t="shared" si="13"/>
        <v>0</v>
      </c>
      <c r="C259" s="269" t="b">
        <f t="shared" si="14"/>
        <v>0</v>
      </c>
      <c r="D259" s="270" t="b">
        <f t="shared" si="15"/>
        <v>0</v>
      </c>
      <c r="F259" s="325" t="s">
        <v>838</v>
      </c>
      <c r="G259" s="335" t="s">
        <v>730</v>
      </c>
      <c r="H259" s="335"/>
      <c r="I259" s="325" t="s">
        <v>1403</v>
      </c>
      <c r="J259" t="s">
        <v>3843</v>
      </c>
      <c r="K259" s="312" t="s">
        <v>3259</v>
      </c>
      <c r="L259" s="325" t="s">
        <v>713</v>
      </c>
      <c r="M259" s="335" t="s">
        <v>730</v>
      </c>
      <c r="N259" s="325" t="s">
        <v>714</v>
      </c>
      <c r="O259" s="335" t="s">
        <v>730</v>
      </c>
      <c r="P259" s="325" t="s">
        <v>715</v>
      </c>
      <c r="Q259" s="335" t="s">
        <v>730</v>
      </c>
      <c r="R259" s="325" t="s">
        <v>716</v>
      </c>
      <c r="S259" s="335" t="s">
        <v>730</v>
      </c>
      <c r="T259" s="325" t="s">
        <v>841</v>
      </c>
      <c r="U259" s="334" t="s">
        <v>730</v>
      </c>
      <c r="V259" s="325" t="s">
        <v>4113</v>
      </c>
      <c r="W259" s="339" t="s">
        <v>730</v>
      </c>
      <c r="X259" s="330" t="s">
        <v>850</v>
      </c>
      <c r="Y259" s="331" t="s">
        <v>730</v>
      </c>
      <c r="Z259" s="325" t="s">
        <v>719</v>
      </c>
      <c r="AA259" s="334" t="s">
        <v>730</v>
      </c>
      <c r="AB259" s="325" t="s">
        <v>723</v>
      </c>
      <c r="AC259" s="331" t="s">
        <v>730</v>
      </c>
      <c r="AD259" s="325" t="s">
        <v>4114</v>
      </c>
      <c r="AE259" s="331" t="s">
        <v>730</v>
      </c>
      <c r="AF259" s="325" t="s">
        <v>724</v>
      </c>
      <c r="AG259" s="338" t="s">
        <v>730</v>
      </c>
      <c r="AH259" s="325" t="s">
        <v>735</v>
      </c>
      <c r="AI259" s="335" t="s">
        <v>730</v>
      </c>
      <c r="AJ259" s="325" t="s">
        <v>736</v>
      </c>
      <c r="AK259" s="331" t="s">
        <v>730</v>
      </c>
      <c r="AL259" s="325" t="s">
        <v>3973</v>
      </c>
      <c r="AM259" s="331" t="s">
        <v>730</v>
      </c>
      <c r="AN259" s="330" t="s">
        <v>3949</v>
      </c>
      <c r="AO259" s="337" t="s">
        <v>730</v>
      </c>
      <c r="AP259" s="326"/>
      <c r="AQ259" s="326"/>
      <c r="AR259" s="326"/>
      <c r="AS259" s="325" t="s">
        <v>3968</v>
      </c>
      <c r="AT259" s="334" t="s">
        <v>730</v>
      </c>
      <c r="AU259" s="325" t="s">
        <v>1625</v>
      </c>
      <c r="AV259" s="334" t="s">
        <v>730</v>
      </c>
      <c r="AW259" s="334" t="s">
        <v>730</v>
      </c>
    </row>
    <row r="260" spans="1:49" x14ac:dyDescent="0.25">
      <c r="A260" s="267" t="b">
        <f t="shared" si="12"/>
        <v>0</v>
      </c>
      <c r="B260" s="268" t="b">
        <f t="shared" si="13"/>
        <v>0</v>
      </c>
      <c r="C260" s="269" t="b">
        <f t="shared" si="14"/>
        <v>0</v>
      </c>
      <c r="D260" s="270" t="b">
        <f t="shared" si="15"/>
        <v>0</v>
      </c>
      <c r="F260" s="325" t="s">
        <v>838</v>
      </c>
      <c r="G260" s="335" t="s">
        <v>730</v>
      </c>
      <c r="H260" s="335"/>
      <c r="I260" s="325" t="s">
        <v>1403</v>
      </c>
      <c r="J260" t="s">
        <v>3844</v>
      </c>
      <c r="K260" s="312" t="s">
        <v>3256</v>
      </c>
      <c r="L260" s="325" t="s">
        <v>713</v>
      </c>
      <c r="M260" s="335" t="s">
        <v>730</v>
      </c>
      <c r="N260" s="325" t="s">
        <v>714</v>
      </c>
      <c r="O260" s="335" t="s">
        <v>730</v>
      </c>
      <c r="P260" s="325" t="s">
        <v>715</v>
      </c>
      <c r="Q260" s="335" t="s">
        <v>730</v>
      </c>
      <c r="R260" s="325" t="s">
        <v>716</v>
      </c>
      <c r="S260" s="335" t="s">
        <v>730</v>
      </c>
      <c r="T260" s="325" t="s">
        <v>841</v>
      </c>
      <c r="U260" s="334" t="s">
        <v>730</v>
      </c>
      <c r="V260" s="325" t="s">
        <v>4113</v>
      </c>
      <c r="W260" s="339" t="s">
        <v>730</v>
      </c>
      <c r="X260" s="330" t="s">
        <v>850</v>
      </c>
      <c r="Y260" s="331" t="s">
        <v>730</v>
      </c>
      <c r="Z260" s="325" t="s">
        <v>719</v>
      </c>
      <c r="AA260" s="334" t="s">
        <v>730</v>
      </c>
      <c r="AB260" s="325" t="s">
        <v>723</v>
      </c>
      <c r="AC260" s="331" t="s">
        <v>730</v>
      </c>
      <c r="AD260" s="325" t="s">
        <v>4114</v>
      </c>
      <c r="AE260" s="331" t="s">
        <v>730</v>
      </c>
      <c r="AF260" s="325" t="s">
        <v>724</v>
      </c>
      <c r="AG260" s="338" t="s">
        <v>730</v>
      </c>
      <c r="AH260" s="325" t="s">
        <v>735</v>
      </c>
      <c r="AI260" s="335" t="s">
        <v>730</v>
      </c>
      <c r="AJ260" s="325" t="s">
        <v>736</v>
      </c>
      <c r="AK260" s="331" t="s">
        <v>730</v>
      </c>
      <c r="AL260" s="325" t="s">
        <v>3973</v>
      </c>
      <c r="AM260" s="331" t="s">
        <v>730</v>
      </c>
      <c r="AN260" s="330" t="s">
        <v>3949</v>
      </c>
      <c r="AO260" s="337" t="s">
        <v>730</v>
      </c>
      <c r="AP260" s="326"/>
      <c r="AQ260" s="326"/>
      <c r="AR260" s="326"/>
      <c r="AS260" s="325" t="s">
        <v>3968</v>
      </c>
      <c r="AT260" s="334" t="s">
        <v>730</v>
      </c>
      <c r="AU260" s="325" t="s">
        <v>1625</v>
      </c>
      <c r="AV260" s="334" t="s">
        <v>730</v>
      </c>
      <c r="AW260" s="334" t="s">
        <v>730</v>
      </c>
    </row>
    <row r="261" spans="1:49" x14ac:dyDescent="0.25">
      <c r="A261" s="267" t="b">
        <f t="shared" si="12"/>
        <v>0</v>
      </c>
      <c r="B261" s="268" t="b">
        <f t="shared" si="13"/>
        <v>0</v>
      </c>
      <c r="C261" s="269" t="b">
        <f t="shared" si="14"/>
        <v>0</v>
      </c>
      <c r="D261" s="270" t="b">
        <f t="shared" si="15"/>
        <v>0</v>
      </c>
      <c r="F261" s="325" t="s">
        <v>838</v>
      </c>
      <c r="G261" s="335" t="s">
        <v>730</v>
      </c>
      <c r="H261" s="335"/>
      <c r="I261" s="325" t="s">
        <v>1403</v>
      </c>
      <c r="J261" t="s">
        <v>3845</v>
      </c>
      <c r="K261" s="312" t="s">
        <v>3256</v>
      </c>
      <c r="L261" s="325" t="s">
        <v>713</v>
      </c>
      <c r="M261" s="335" t="s">
        <v>730</v>
      </c>
      <c r="N261" s="325" t="s">
        <v>714</v>
      </c>
      <c r="O261" s="335" t="s">
        <v>730</v>
      </c>
      <c r="P261" s="325" t="s">
        <v>715</v>
      </c>
      <c r="Q261" s="335" t="s">
        <v>730</v>
      </c>
      <c r="R261" s="325" t="s">
        <v>716</v>
      </c>
      <c r="S261" s="335" t="s">
        <v>730</v>
      </c>
      <c r="T261" s="325" t="s">
        <v>841</v>
      </c>
      <c r="U261" s="334" t="s">
        <v>730</v>
      </c>
      <c r="V261" s="325" t="s">
        <v>4113</v>
      </c>
      <c r="W261" s="339" t="s">
        <v>730</v>
      </c>
      <c r="X261" s="330" t="s">
        <v>850</v>
      </c>
      <c r="Y261" s="331" t="s">
        <v>730</v>
      </c>
      <c r="Z261" s="325" t="s">
        <v>719</v>
      </c>
      <c r="AA261" s="334" t="s">
        <v>730</v>
      </c>
      <c r="AB261" s="325" t="s">
        <v>723</v>
      </c>
      <c r="AC261" s="331" t="s">
        <v>730</v>
      </c>
      <c r="AD261" s="325" t="s">
        <v>4114</v>
      </c>
      <c r="AE261" s="331" t="s">
        <v>730</v>
      </c>
      <c r="AF261" s="325" t="s">
        <v>724</v>
      </c>
      <c r="AG261" s="338" t="s">
        <v>730</v>
      </c>
      <c r="AH261" s="325" t="s">
        <v>735</v>
      </c>
      <c r="AI261" s="335" t="s">
        <v>730</v>
      </c>
      <c r="AJ261" s="325" t="s">
        <v>736</v>
      </c>
      <c r="AK261" s="331" t="s">
        <v>730</v>
      </c>
      <c r="AL261" s="325" t="s">
        <v>3973</v>
      </c>
      <c r="AM261" s="331" t="s">
        <v>730</v>
      </c>
      <c r="AN261" s="330" t="s">
        <v>3949</v>
      </c>
      <c r="AO261" s="337" t="s">
        <v>730</v>
      </c>
      <c r="AP261" s="326"/>
      <c r="AQ261" s="326"/>
      <c r="AR261" s="326"/>
      <c r="AS261" s="325" t="s">
        <v>3968</v>
      </c>
      <c r="AT261" s="334" t="s">
        <v>730</v>
      </c>
      <c r="AU261" s="325" t="s">
        <v>1625</v>
      </c>
      <c r="AV261" s="334" t="s">
        <v>730</v>
      </c>
      <c r="AW261" s="334" t="s">
        <v>730</v>
      </c>
    </row>
    <row r="262" spans="1:49" x14ac:dyDescent="0.25">
      <c r="A262" s="267" t="b">
        <f t="shared" si="12"/>
        <v>0</v>
      </c>
      <c r="B262" s="268" t="b">
        <f t="shared" si="13"/>
        <v>0</v>
      </c>
      <c r="C262" s="269" t="b">
        <f t="shared" si="14"/>
        <v>0</v>
      </c>
      <c r="D262" s="270" t="b">
        <f t="shared" si="15"/>
        <v>0</v>
      </c>
      <c r="F262" s="325" t="s">
        <v>838</v>
      </c>
      <c r="G262" s="335" t="s">
        <v>730</v>
      </c>
      <c r="H262" s="335"/>
      <c r="I262" s="325" t="s">
        <v>1403</v>
      </c>
      <c r="J262" t="s">
        <v>3846</v>
      </c>
      <c r="K262" s="312" t="s">
        <v>3256</v>
      </c>
      <c r="L262" s="325" t="s">
        <v>713</v>
      </c>
      <c r="M262" s="335" t="s">
        <v>730</v>
      </c>
      <c r="N262" s="325" t="s">
        <v>714</v>
      </c>
      <c r="O262" s="335" t="s">
        <v>730</v>
      </c>
      <c r="P262" s="325" t="s">
        <v>715</v>
      </c>
      <c r="Q262" s="335" t="s">
        <v>730</v>
      </c>
      <c r="R262" s="325" t="s">
        <v>716</v>
      </c>
      <c r="S262" s="335" t="s">
        <v>730</v>
      </c>
      <c r="T262" s="325" t="s">
        <v>841</v>
      </c>
      <c r="U262" s="334" t="s">
        <v>730</v>
      </c>
      <c r="V262" s="325" t="s">
        <v>4113</v>
      </c>
      <c r="W262" s="339" t="s">
        <v>730</v>
      </c>
      <c r="X262" s="330" t="s">
        <v>850</v>
      </c>
      <c r="Y262" s="331" t="s">
        <v>730</v>
      </c>
      <c r="Z262" s="325" t="s">
        <v>719</v>
      </c>
      <c r="AA262" s="334" t="s">
        <v>730</v>
      </c>
      <c r="AB262" s="325" t="s">
        <v>723</v>
      </c>
      <c r="AC262" s="331" t="s">
        <v>730</v>
      </c>
      <c r="AD262" s="325" t="s">
        <v>4114</v>
      </c>
      <c r="AE262" s="331" t="s">
        <v>730</v>
      </c>
      <c r="AF262" s="325" t="s">
        <v>724</v>
      </c>
      <c r="AG262" s="338" t="s">
        <v>730</v>
      </c>
      <c r="AH262" s="325" t="s">
        <v>735</v>
      </c>
      <c r="AI262" s="335" t="s">
        <v>730</v>
      </c>
      <c r="AJ262" s="325" t="s">
        <v>736</v>
      </c>
      <c r="AK262" s="331" t="s">
        <v>730</v>
      </c>
      <c r="AL262" s="325" t="s">
        <v>3973</v>
      </c>
      <c r="AM262" s="331" t="s">
        <v>730</v>
      </c>
      <c r="AN262" s="330" t="s">
        <v>3949</v>
      </c>
      <c r="AO262" s="337" t="s">
        <v>730</v>
      </c>
      <c r="AP262" s="326"/>
      <c r="AQ262" s="326"/>
      <c r="AR262" s="326"/>
      <c r="AS262" s="325" t="s">
        <v>3968</v>
      </c>
      <c r="AT262" s="334" t="s">
        <v>730</v>
      </c>
      <c r="AU262" s="325" t="s">
        <v>1625</v>
      </c>
      <c r="AV262" s="334" t="s">
        <v>730</v>
      </c>
      <c r="AW262" s="334" t="s">
        <v>730</v>
      </c>
    </row>
    <row r="263" spans="1:49" x14ac:dyDescent="0.25">
      <c r="A263" s="267" t="b">
        <f t="shared" si="12"/>
        <v>0</v>
      </c>
      <c r="B263" s="268" t="b">
        <f t="shared" si="13"/>
        <v>0</v>
      </c>
      <c r="C263" s="269" t="b">
        <f t="shared" si="14"/>
        <v>0</v>
      </c>
      <c r="D263" s="270" t="b">
        <f t="shared" si="15"/>
        <v>0</v>
      </c>
      <c r="F263" s="325" t="s">
        <v>838</v>
      </c>
      <c r="G263" s="335" t="s">
        <v>730</v>
      </c>
      <c r="H263" s="335"/>
      <c r="I263" s="325" t="s">
        <v>1403</v>
      </c>
      <c r="J263" t="s">
        <v>3847</v>
      </c>
      <c r="K263" s="312" t="s">
        <v>3256</v>
      </c>
      <c r="L263" s="325" t="s">
        <v>713</v>
      </c>
      <c r="M263" s="335" t="s">
        <v>730</v>
      </c>
      <c r="N263" s="325" t="s">
        <v>714</v>
      </c>
      <c r="O263" s="335" t="s">
        <v>730</v>
      </c>
      <c r="P263" s="325" t="s">
        <v>715</v>
      </c>
      <c r="Q263" s="335" t="s">
        <v>730</v>
      </c>
      <c r="R263" s="325" t="s">
        <v>716</v>
      </c>
      <c r="S263" s="335" t="s">
        <v>730</v>
      </c>
      <c r="T263" s="325" t="s">
        <v>841</v>
      </c>
      <c r="U263" s="334" t="s">
        <v>730</v>
      </c>
      <c r="V263" s="325" t="s">
        <v>4113</v>
      </c>
      <c r="W263" s="339" t="s">
        <v>730</v>
      </c>
      <c r="X263" s="330" t="s">
        <v>850</v>
      </c>
      <c r="Y263" s="331" t="s">
        <v>730</v>
      </c>
      <c r="Z263" s="325" t="s">
        <v>719</v>
      </c>
      <c r="AA263" s="334" t="s">
        <v>730</v>
      </c>
      <c r="AB263" s="325" t="s">
        <v>723</v>
      </c>
      <c r="AC263" s="331" t="s">
        <v>730</v>
      </c>
      <c r="AD263" s="325" t="s">
        <v>4114</v>
      </c>
      <c r="AE263" s="331" t="s">
        <v>730</v>
      </c>
      <c r="AF263" s="325" t="s">
        <v>724</v>
      </c>
      <c r="AG263" s="338" t="s">
        <v>730</v>
      </c>
      <c r="AH263" s="325" t="s">
        <v>735</v>
      </c>
      <c r="AI263" s="335" t="s">
        <v>730</v>
      </c>
      <c r="AJ263" s="325" t="s">
        <v>736</v>
      </c>
      <c r="AK263" s="331" t="s">
        <v>730</v>
      </c>
      <c r="AL263" s="325" t="s">
        <v>3973</v>
      </c>
      <c r="AM263" s="331" t="s">
        <v>730</v>
      </c>
      <c r="AN263" s="330" t="s">
        <v>3949</v>
      </c>
      <c r="AO263" s="337" t="s">
        <v>730</v>
      </c>
      <c r="AP263" s="326"/>
      <c r="AQ263" s="326"/>
      <c r="AR263" s="326"/>
      <c r="AS263" s="325" t="s">
        <v>3968</v>
      </c>
      <c r="AT263" s="334" t="s">
        <v>730</v>
      </c>
      <c r="AU263" s="325" t="s">
        <v>1625</v>
      </c>
      <c r="AV263" s="334" t="s">
        <v>730</v>
      </c>
      <c r="AW263" s="334" t="s">
        <v>730</v>
      </c>
    </row>
    <row r="264" spans="1:49" x14ac:dyDescent="0.25">
      <c r="A264" s="267" t="b">
        <f t="shared" si="12"/>
        <v>0</v>
      </c>
      <c r="B264" s="268" t="b">
        <f t="shared" si="13"/>
        <v>0</v>
      </c>
      <c r="C264" s="269" t="b">
        <f t="shared" si="14"/>
        <v>0</v>
      </c>
      <c r="D264" s="270" t="b">
        <f t="shared" si="15"/>
        <v>0</v>
      </c>
      <c r="F264" s="325" t="s">
        <v>838</v>
      </c>
      <c r="G264" s="335" t="s">
        <v>730</v>
      </c>
      <c r="H264" s="335"/>
      <c r="I264" s="325" t="s">
        <v>1403</v>
      </c>
      <c r="J264" t="s">
        <v>3848</v>
      </c>
      <c r="K264" s="312" t="s">
        <v>3256</v>
      </c>
      <c r="L264" s="325" t="s">
        <v>713</v>
      </c>
      <c r="M264" s="335" t="s">
        <v>730</v>
      </c>
      <c r="N264" s="325" t="s">
        <v>714</v>
      </c>
      <c r="O264" s="335" t="s">
        <v>730</v>
      </c>
      <c r="P264" s="325" t="s">
        <v>715</v>
      </c>
      <c r="Q264" s="335" t="s">
        <v>730</v>
      </c>
      <c r="R264" s="325" t="s">
        <v>716</v>
      </c>
      <c r="S264" s="335" t="s">
        <v>730</v>
      </c>
      <c r="T264" s="325" t="s">
        <v>841</v>
      </c>
      <c r="U264" s="334" t="s">
        <v>730</v>
      </c>
      <c r="V264" s="325" t="s">
        <v>4113</v>
      </c>
      <c r="W264" s="339" t="s">
        <v>730</v>
      </c>
      <c r="X264" s="330" t="s">
        <v>850</v>
      </c>
      <c r="Y264" s="331" t="s">
        <v>730</v>
      </c>
      <c r="Z264" s="325" t="s">
        <v>719</v>
      </c>
      <c r="AA264" s="334" t="s">
        <v>730</v>
      </c>
      <c r="AB264" s="325" t="s">
        <v>723</v>
      </c>
      <c r="AC264" s="331" t="s">
        <v>730</v>
      </c>
      <c r="AD264" s="325" t="s">
        <v>4114</v>
      </c>
      <c r="AE264" s="331" t="s">
        <v>730</v>
      </c>
      <c r="AF264" s="325" t="s">
        <v>724</v>
      </c>
      <c r="AG264" s="338" t="s">
        <v>730</v>
      </c>
      <c r="AH264" s="325" t="s">
        <v>735</v>
      </c>
      <c r="AI264" s="335" t="s">
        <v>730</v>
      </c>
      <c r="AJ264" s="325" t="s">
        <v>736</v>
      </c>
      <c r="AK264" s="331" t="s">
        <v>730</v>
      </c>
      <c r="AL264" s="325" t="s">
        <v>3973</v>
      </c>
      <c r="AM264" s="331" t="s">
        <v>730</v>
      </c>
      <c r="AN264" s="330" t="s">
        <v>3949</v>
      </c>
      <c r="AO264" s="337" t="s">
        <v>730</v>
      </c>
      <c r="AP264" s="326"/>
      <c r="AQ264" s="326"/>
      <c r="AR264" s="326"/>
      <c r="AS264" s="325" t="s">
        <v>3968</v>
      </c>
      <c r="AT264" s="334" t="s">
        <v>730</v>
      </c>
      <c r="AU264" s="325" t="s">
        <v>1625</v>
      </c>
      <c r="AV264" s="334" t="s">
        <v>730</v>
      </c>
      <c r="AW264" s="334" t="s">
        <v>730</v>
      </c>
    </row>
    <row r="265" spans="1:49" x14ac:dyDescent="0.25">
      <c r="A265" s="267" t="b">
        <f t="shared" si="12"/>
        <v>0</v>
      </c>
      <c r="B265" s="268" t="b">
        <f t="shared" si="13"/>
        <v>0</v>
      </c>
      <c r="C265" s="269" t="b">
        <f t="shared" si="14"/>
        <v>0</v>
      </c>
      <c r="D265" s="270" t="b">
        <f t="shared" si="15"/>
        <v>0</v>
      </c>
      <c r="F265" s="325" t="s">
        <v>838</v>
      </c>
      <c r="G265" s="335" t="s">
        <v>730</v>
      </c>
      <c r="H265" s="335"/>
      <c r="I265" s="325" t="s">
        <v>1403</v>
      </c>
      <c r="J265" t="s">
        <v>3849</v>
      </c>
      <c r="K265" s="312" t="s">
        <v>3256</v>
      </c>
      <c r="L265" s="325" t="s">
        <v>713</v>
      </c>
      <c r="M265" s="335" t="s">
        <v>730</v>
      </c>
      <c r="N265" s="325" t="s">
        <v>714</v>
      </c>
      <c r="O265" s="335" t="s">
        <v>730</v>
      </c>
      <c r="P265" s="325" t="s">
        <v>715</v>
      </c>
      <c r="Q265" s="335" t="s">
        <v>730</v>
      </c>
      <c r="R265" s="325" t="s">
        <v>716</v>
      </c>
      <c r="S265" s="335" t="s">
        <v>730</v>
      </c>
      <c r="T265" s="325" t="s">
        <v>841</v>
      </c>
      <c r="U265" s="334" t="s">
        <v>730</v>
      </c>
      <c r="V265" s="325" t="s">
        <v>4113</v>
      </c>
      <c r="W265" s="339" t="s">
        <v>730</v>
      </c>
      <c r="X265" s="330" t="s">
        <v>850</v>
      </c>
      <c r="Y265" s="331" t="s">
        <v>730</v>
      </c>
      <c r="Z265" s="325" t="s">
        <v>719</v>
      </c>
      <c r="AA265" s="334" t="s">
        <v>730</v>
      </c>
      <c r="AB265" s="325" t="s">
        <v>723</v>
      </c>
      <c r="AC265" s="331" t="s">
        <v>730</v>
      </c>
      <c r="AD265" s="325" t="s">
        <v>4114</v>
      </c>
      <c r="AE265" s="331" t="s">
        <v>730</v>
      </c>
      <c r="AF265" s="325" t="s">
        <v>724</v>
      </c>
      <c r="AG265" s="338" t="s">
        <v>730</v>
      </c>
      <c r="AH265" s="325" t="s">
        <v>735</v>
      </c>
      <c r="AI265" s="335" t="s">
        <v>730</v>
      </c>
      <c r="AJ265" s="325" t="s">
        <v>736</v>
      </c>
      <c r="AK265" s="331" t="s">
        <v>730</v>
      </c>
      <c r="AL265" s="325" t="s">
        <v>3973</v>
      </c>
      <c r="AM265" s="331" t="s">
        <v>730</v>
      </c>
      <c r="AN265" s="330" t="s">
        <v>3949</v>
      </c>
      <c r="AO265" s="337" t="s">
        <v>730</v>
      </c>
      <c r="AP265" s="326"/>
      <c r="AQ265" s="326"/>
      <c r="AR265" s="326"/>
      <c r="AS265" s="325" t="s">
        <v>3968</v>
      </c>
      <c r="AT265" s="334" t="s">
        <v>730</v>
      </c>
      <c r="AU265" s="325" t="s">
        <v>1625</v>
      </c>
      <c r="AV265" s="334" t="s">
        <v>730</v>
      </c>
      <c r="AW265" s="334" t="s">
        <v>730</v>
      </c>
    </row>
    <row r="266" spans="1:49" x14ac:dyDescent="0.25">
      <c r="A266" s="267" t="b">
        <f t="shared" ref="A266:A329" si="16">IF($A$1=F245,G245,IF($A$1=I245,J245,IF($A$1=L245,M245,IF($A$1=N245,O245,IF($A$1=P245,Q245,IF($A$1=R245,S245,IF($A$1=T245,U245,IF($A$1=V245,W245,IF($A$1=X245,Y245,IF($A$1=Z245,AA245,IF($A$1=AB245,AC245,IF($A$1=AD245,AE245,IF($A$1=AF245,AG245,IF($A$1=AH245,AI245,IF($A$1=AJ245,AK246,IF($A$1=AL245,AM245,IF($A$1=AN245,AO245,IF($A$1=AS245,AT245,IF($A$1=AU245,AV245)))))))))))))))))))</f>
        <v>0</v>
      </c>
      <c r="B266" s="268" t="b">
        <f t="shared" ref="B266:B329" si="17">IF($B$1=F245,G245,IF($B$1=I245,J245,IF($B$1=L245,M245,IF($B$1=N245,O245,IF($B$1=P245,Q245,IF($B$1=R245,S245,IF($B$1=T245,U245,IF($B$1=V245,W245,IF($B$1=X245,Y245,IF($B$1=Z245,AA245,IF($B$1=AB245,AC245,IF($B$1=AD245,AE245,IF($B$1=AF245,AG245,IF($B$1=AH245,AI245,IF($B$1=AJ245,AK246,IF($B$1=AL245,AM245,IF($B$1=AN245,AO245,IF($B$1=AS245,AT245,IF($B$1=AU245,AV245)))))))))))))))))))</f>
        <v>0</v>
      </c>
      <c r="C266" s="269" t="b">
        <f t="shared" ref="C266:C329" si="18">IF($C$1=F245,G245,IF($C$1=I245,J245,IF($C$1=L245,M245,IF($C$1=N245,O245,IF($C$1=P245,Q245,IF($C$1=R245,S245,IF($C$1=T245,U245,IF($C$1=V245,W245,IF($C$1=X245,Y245,IF($C$1=Z245,AA245,IF($C$1=AB245,AC245,IF($C$1=AD245,AE245,IF($C$1=AF245,AG245,IF($C$1=AH245,AI245,IF($C$1=AJ245,AK246,IF($C$1=AL245,AM245,IF($C$1=AN245,AO245,IF($C$1=AS245,AT245,IF($C$1=AU245,AV245)))))))))))))))))))</f>
        <v>0</v>
      </c>
      <c r="D266" s="270" t="b">
        <f t="shared" ref="D266:D329" si="19">IF($D$1=F245,G245,IF($D$1=I245,J245,IF($D$1=L245,M245,IF($D$1=N245,O245,IF($D$1=P245,Q245,IF($D$1=R245,S245,IF($D$1=T245,U245,IF($D$1=V245,W245,IF($D$1=X245,Y245,IF($D$1=Z245,AA245,IF($D$1=AB245,AC245,IF($D$1=AD245,AE245,IF($D$1=AF245,AG245,IF($D$1=AH245,AI245,IF($D$1=AJ245,AK246,IF($D$1=AL245,AM245,IF($D$1=AN245,AO245,IF($D$1=AS245,AT245,IF($D$1=AU245,AV245)))))))))))))))))))</f>
        <v>0</v>
      </c>
      <c r="F266" s="325" t="s">
        <v>838</v>
      </c>
      <c r="G266" s="335" t="s">
        <v>730</v>
      </c>
      <c r="H266" s="335"/>
      <c r="I266" s="325" t="s">
        <v>1403</v>
      </c>
      <c r="J266" t="s">
        <v>3850</v>
      </c>
      <c r="K266" s="312" t="s">
        <v>3256</v>
      </c>
      <c r="L266" s="325" t="s">
        <v>713</v>
      </c>
      <c r="M266" s="335" t="s">
        <v>730</v>
      </c>
      <c r="N266" s="325" t="s">
        <v>714</v>
      </c>
      <c r="O266" s="335" t="s">
        <v>730</v>
      </c>
      <c r="P266" s="325" t="s">
        <v>715</v>
      </c>
      <c r="Q266" s="335" t="s">
        <v>730</v>
      </c>
      <c r="R266" s="325" t="s">
        <v>716</v>
      </c>
      <c r="S266" s="335" t="s">
        <v>730</v>
      </c>
      <c r="T266" s="325" t="s">
        <v>841</v>
      </c>
      <c r="U266" s="334" t="s">
        <v>730</v>
      </c>
      <c r="V266" s="325" t="s">
        <v>4113</v>
      </c>
      <c r="W266" s="339" t="s">
        <v>730</v>
      </c>
      <c r="X266" s="330" t="s">
        <v>850</v>
      </c>
      <c r="Y266" s="331" t="s">
        <v>730</v>
      </c>
      <c r="Z266" s="325" t="s">
        <v>719</v>
      </c>
      <c r="AA266" s="334" t="s">
        <v>730</v>
      </c>
      <c r="AB266" s="325" t="s">
        <v>723</v>
      </c>
      <c r="AC266" s="331" t="s">
        <v>730</v>
      </c>
      <c r="AD266" s="325" t="s">
        <v>4114</v>
      </c>
      <c r="AE266" s="331" t="s">
        <v>730</v>
      </c>
      <c r="AF266" s="325" t="s">
        <v>724</v>
      </c>
      <c r="AG266" s="338" t="s">
        <v>730</v>
      </c>
      <c r="AH266" s="325" t="s">
        <v>735</v>
      </c>
      <c r="AI266" s="335" t="s">
        <v>730</v>
      </c>
      <c r="AJ266" s="325" t="s">
        <v>736</v>
      </c>
      <c r="AK266" s="331" t="s">
        <v>730</v>
      </c>
      <c r="AL266" s="325" t="s">
        <v>3973</v>
      </c>
      <c r="AM266" s="331" t="s">
        <v>730</v>
      </c>
      <c r="AN266" s="330" t="s">
        <v>3949</v>
      </c>
      <c r="AO266" s="337" t="s">
        <v>730</v>
      </c>
      <c r="AP266" s="326"/>
      <c r="AQ266" s="326"/>
      <c r="AR266" s="326"/>
      <c r="AS266" s="325" t="s">
        <v>3968</v>
      </c>
      <c r="AT266" s="334" t="s">
        <v>730</v>
      </c>
      <c r="AU266" s="325" t="s">
        <v>1625</v>
      </c>
      <c r="AV266" s="334" t="s">
        <v>730</v>
      </c>
      <c r="AW266" s="334" t="s">
        <v>730</v>
      </c>
    </row>
    <row r="267" spans="1:49" x14ac:dyDescent="0.25">
      <c r="A267" s="267" t="b">
        <f t="shared" si="16"/>
        <v>0</v>
      </c>
      <c r="B267" s="268" t="b">
        <f t="shared" si="17"/>
        <v>0</v>
      </c>
      <c r="C267" s="269" t="b">
        <f t="shared" si="18"/>
        <v>0</v>
      </c>
      <c r="D267" s="270" t="b">
        <f t="shared" si="19"/>
        <v>0</v>
      </c>
      <c r="F267" s="325" t="s">
        <v>838</v>
      </c>
      <c r="G267" s="335" t="s">
        <v>730</v>
      </c>
      <c r="H267" s="335"/>
      <c r="I267" s="325" t="s">
        <v>1403</v>
      </c>
      <c r="J267" t="s">
        <v>3851</v>
      </c>
      <c r="K267" s="312" t="s">
        <v>3256</v>
      </c>
      <c r="L267" s="325" t="s">
        <v>713</v>
      </c>
      <c r="M267" s="335" t="s">
        <v>730</v>
      </c>
      <c r="N267" s="325" t="s">
        <v>714</v>
      </c>
      <c r="O267" s="335" t="s">
        <v>730</v>
      </c>
      <c r="P267" s="325" t="s">
        <v>715</v>
      </c>
      <c r="Q267" s="335" t="s">
        <v>730</v>
      </c>
      <c r="R267" s="325" t="s">
        <v>716</v>
      </c>
      <c r="S267" s="335" t="s">
        <v>730</v>
      </c>
      <c r="T267" s="325" t="s">
        <v>841</v>
      </c>
      <c r="U267" s="334" t="s">
        <v>730</v>
      </c>
      <c r="V267" s="325" t="s">
        <v>4113</v>
      </c>
      <c r="W267" s="339" t="s">
        <v>730</v>
      </c>
      <c r="X267" s="330" t="s">
        <v>850</v>
      </c>
      <c r="Y267" s="331" t="s">
        <v>730</v>
      </c>
      <c r="Z267" s="325" t="s">
        <v>719</v>
      </c>
      <c r="AA267" s="334" t="s">
        <v>730</v>
      </c>
      <c r="AB267" s="325" t="s">
        <v>723</v>
      </c>
      <c r="AC267" s="331" t="s">
        <v>730</v>
      </c>
      <c r="AD267" s="325" t="s">
        <v>4114</v>
      </c>
      <c r="AE267" s="331" t="s">
        <v>730</v>
      </c>
      <c r="AF267" s="325" t="s">
        <v>724</v>
      </c>
      <c r="AG267" s="338" t="s">
        <v>730</v>
      </c>
      <c r="AH267" s="325" t="s">
        <v>735</v>
      </c>
      <c r="AI267" s="335" t="s">
        <v>730</v>
      </c>
      <c r="AJ267" s="325" t="s">
        <v>736</v>
      </c>
      <c r="AK267" s="331" t="s">
        <v>730</v>
      </c>
      <c r="AL267" s="325" t="s">
        <v>3973</v>
      </c>
      <c r="AM267" s="331" t="s">
        <v>730</v>
      </c>
      <c r="AN267" s="330" t="s">
        <v>3949</v>
      </c>
      <c r="AO267" s="337" t="s">
        <v>730</v>
      </c>
      <c r="AP267" s="326"/>
      <c r="AQ267" s="326"/>
      <c r="AR267" s="326"/>
      <c r="AS267" s="325" t="s">
        <v>3968</v>
      </c>
      <c r="AT267" s="334" t="s">
        <v>730</v>
      </c>
      <c r="AU267" s="325" t="s">
        <v>1625</v>
      </c>
      <c r="AV267" s="334" t="s">
        <v>730</v>
      </c>
      <c r="AW267" s="334" t="s">
        <v>730</v>
      </c>
    </row>
    <row r="268" spans="1:49" x14ac:dyDescent="0.25">
      <c r="A268" s="267" t="b">
        <f t="shared" si="16"/>
        <v>0</v>
      </c>
      <c r="B268" s="268" t="b">
        <f t="shared" si="17"/>
        <v>0</v>
      </c>
      <c r="C268" s="269" t="b">
        <f t="shared" si="18"/>
        <v>0</v>
      </c>
      <c r="D268" s="270" t="b">
        <f t="shared" si="19"/>
        <v>0</v>
      </c>
      <c r="F268" s="325" t="s">
        <v>838</v>
      </c>
      <c r="G268" s="335" t="s">
        <v>730</v>
      </c>
      <c r="H268" s="335"/>
      <c r="I268" s="325" t="s">
        <v>1403</v>
      </c>
      <c r="J268" t="s">
        <v>3852</v>
      </c>
      <c r="K268" s="312" t="s">
        <v>3256</v>
      </c>
      <c r="L268" s="325" t="s">
        <v>713</v>
      </c>
      <c r="M268" s="335" t="s">
        <v>730</v>
      </c>
      <c r="N268" s="325" t="s">
        <v>714</v>
      </c>
      <c r="O268" s="335" t="s">
        <v>730</v>
      </c>
      <c r="P268" s="325" t="s">
        <v>715</v>
      </c>
      <c r="Q268" s="335" t="s">
        <v>730</v>
      </c>
      <c r="R268" s="325" t="s">
        <v>716</v>
      </c>
      <c r="S268" s="335" t="s">
        <v>730</v>
      </c>
      <c r="T268" s="325" t="s">
        <v>841</v>
      </c>
      <c r="U268" s="334" t="s">
        <v>730</v>
      </c>
      <c r="V268" s="325" t="s">
        <v>4113</v>
      </c>
      <c r="W268" s="339" t="s">
        <v>730</v>
      </c>
      <c r="X268" s="330" t="s">
        <v>850</v>
      </c>
      <c r="Y268" s="331" t="s">
        <v>730</v>
      </c>
      <c r="Z268" s="325" t="s">
        <v>719</v>
      </c>
      <c r="AA268" s="334" t="s">
        <v>730</v>
      </c>
      <c r="AB268" s="325" t="s">
        <v>723</v>
      </c>
      <c r="AC268" s="331" t="s">
        <v>730</v>
      </c>
      <c r="AD268" s="325" t="s">
        <v>4114</v>
      </c>
      <c r="AE268" s="331" t="s">
        <v>730</v>
      </c>
      <c r="AF268" s="325" t="s">
        <v>724</v>
      </c>
      <c r="AG268" s="338" t="s">
        <v>730</v>
      </c>
      <c r="AH268" s="325" t="s">
        <v>735</v>
      </c>
      <c r="AI268" s="335" t="s">
        <v>730</v>
      </c>
      <c r="AJ268" s="325" t="s">
        <v>736</v>
      </c>
      <c r="AK268" s="331" t="s">
        <v>730</v>
      </c>
      <c r="AL268" s="325" t="s">
        <v>3973</v>
      </c>
      <c r="AM268" s="331" t="s">
        <v>730</v>
      </c>
      <c r="AN268" s="330" t="s">
        <v>3949</v>
      </c>
      <c r="AO268" s="337" t="s">
        <v>730</v>
      </c>
      <c r="AP268" s="326"/>
      <c r="AQ268" s="326"/>
      <c r="AR268" s="326"/>
      <c r="AS268" s="325" t="s">
        <v>3968</v>
      </c>
      <c r="AT268" s="334" t="s">
        <v>730</v>
      </c>
      <c r="AU268" s="325" t="s">
        <v>1625</v>
      </c>
      <c r="AV268" s="334" t="s">
        <v>730</v>
      </c>
      <c r="AW268" s="334" t="s">
        <v>730</v>
      </c>
    </row>
    <row r="269" spans="1:49" x14ac:dyDescent="0.25">
      <c r="A269" s="267" t="b">
        <f t="shared" si="16"/>
        <v>0</v>
      </c>
      <c r="B269" s="268" t="b">
        <f t="shared" si="17"/>
        <v>0</v>
      </c>
      <c r="C269" s="269" t="b">
        <f t="shared" si="18"/>
        <v>0</v>
      </c>
      <c r="D269" s="270" t="b">
        <f t="shared" si="19"/>
        <v>0</v>
      </c>
      <c r="F269" s="325" t="s">
        <v>838</v>
      </c>
      <c r="G269" s="335" t="s">
        <v>730</v>
      </c>
      <c r="H269" s="335"/>
      <c r="I269" s="325" t="s">
        <v>1403</v>
      </c>
      <c r="J269" t="s">
        <v>3853</v>
      </c>
      <c r="K269" s="312" t="s">
        <v>3256</v>
      </c>
      <c r="L269" s="325" t="s">
        <v>713</v>
      </c>
      <c r="M269" s="335" t="s">
        <v>730</v>
      </c>
      <c r="N269" s="325" t="s">
        <v>714</v>
      </c>
      <c r="O269" s="335" t="s">
        <v>730</v>
      </c>
      <c r="P269" s="325" t="s">
        <v>715</v>
      </c>
      <c r="Q269" s="335" t="s">
        <v>730</v>
      </c>
      <c r="R269" s="325" t="s">
        <v>716</v>
      </c>
      <c r="S269" s="335" t="s">
        <v>730</v>
      </c>
      <c r="T269" s="325" t="s">
        <v>841</v>
      </c>
      <c r="U269" s="334" t="s">
        <v>730</v>
      </c>
      <c r="V269" s="325" t="s">
        <v>4113</v>
      </c>
      <c r="W269" s="339" t="s">
        <v>730</v>
      </c>
      <c r="X269" s="330" t="s">
        <v>850</v>
      </c>
      <c r="Y269" s="331" t="s">
        <v>730</v>
      </c>
      <c r="Z269" s="325" t="s">
        <v>719</v>
      </c>
      <c r="AA269" s="334" t="s">
        <v>730</v>
      </c>
      <c r="AB269" s="325" t="s">
        <v>723</v>
      </c>
      <c r="AC269" s="331" t="s">
        <v>730</v>
      </c>
      <c r="AD269" s="325" t="s">
        <v>4114</v>
      </c>
      <c r="AE269" s="331" t="s">
        <v>730</v>
      </c>
      <c r="AF269" s="325" t="s">
        <v>724</v>
      </c>
      <c r="AG269" s="338" t="s">
        <v>730</v>
      </c>
      <c r="AH269" s="325" t="s">
        <v>735</v>
      </c>
      <c r="AI269" s="335" t="s">
        <v>730</v>
      </c>
      <c r="AJ269" s="325" t="s">
        <v>736</v>
      </c>
      <c r="AK269" s="331" t="s">
        <v>730</v>
      </c>
      <c r="AL269" s="325" t="s">
        <v>3973</v>
      </c>
      <c r="AM269" s="331" t="s">
        <v>730</v>
      </c>
      <c r="AN269" s="330" t="s">
        <v>3949</v>
      </c>
      <c r="AO269" s="337" t="s">
        <v>730</v>
      </c>
      <c r="AP269" s="326"/>
      <c r="AQ269" s="326"/>
      <c r="AR269" s="326"/>
      <c r="AS269" s="325" t="s">
        <v>3968</v>
      </c>
      <c r="AT269" s="334" t="s">
        <v>730</v>
      </c>
      <c r="AU269" s="325" t="s">
        <v>1625</v>
      </c>
      <c r="AV269" s="334" t="s">
        <v>730</v>
      </c>
      <c r="AW269" s="334" t="s">
        <v>730</v>
      </c>
    </row>
    <row r="270" spans="1:49" x14ac:dyDescent="0.25">
      <c r="A270" s="267" t="b">
        <f t="shared" si="16"/>
        <v>0</v>
      </c>
      <c r="B270" s="268" t="b">
        <f t="shared" si="17"/>
        <v>0</v>
      </c>
      <c r="C270" s="269" t="b">
        <f t="shared" si="18"/>
        <v>0</v>
      </c>
      <c r="D270" s="270" t="b">
        <f t="shared" si="19"/>
        <v>0</v>
      </c>
      <c r="F270" s="325" t="s">
        <v>838</v>
      </c>
      <c r="G270" s="335" t="s">
        <v>730</v>
      </c>
      <c r="H270" s="335"/>
      <c r="I270" s="325" t="s">
        <v>1403</v>
      </c>
      <c r="J270" t="s">
        <v>3854</v>
      </c>
      <c r="K270" s="312" t="s">
        <v>3256</v>
      </c>
      <c r="L270" s="325" t="s">
        <v>713</v>
      </c>
      <c r="M270" s="335" t="s">
        <v>730</v>
      </c>
      <c r="N270" s="325" t="s">
        <v>714</v>
      </c>
      <c r="O270" s="335" t="s">
        <v>730</v>
      </c>
      <c r="P270" s="325" t="s">
        <v>715</v>
      </c>
      <c r="Q270" s="335" t="s">
        <v>730</v>
      </c>
      <c r="R270" s="325" t="s">
        <v>716</v>
      </c>
      <c r="S270" s="335" t="s">
        <v>730</v>
      </c>
      <c r="T270" s="325" t="s">
        <v>841</v>
      </c>
      <c r="U270" s="334" t="s">
        <v>730</v>
      </c>
      <c r="V270" s="325" t="s">
        <v>4113</v>
      </c>
      <c r="W270" s="339" t="s">
        <v>730</v>
      </c>
      <c r="X270" s="330" t="s">
        <v>850</v>
      </c>
      <c r="Y270" s="331" t="s">
        <v>730</v>
      </c>
      <c r="Z270" s="325" t="s">
        <v>719</v>
      </c>
      <c r="AA270" s="334" t="s">
        <v>730</v>
      </c>
      <c r="AB270" s="325" t="s">
        <v>723</v>
      </c>
      <c r="AC270" s="331" t="s">
        <v>730</v>
      </c>
      <c r="AD270" s="325" t="s">
        <v>4114</v>
      </c>
      <c r="AE270" s="331" t="s">
        <v>730</v>
      </c>
      <c r="AF270" s="325" t="s">
        <v>724</v>
      </c>
      <c r="AG270" s="338" t="s">
        <v>730</v>
      </c>
      <c r="AH270" s="325" t="s">
        <v>735</v>
      </c>
      <c r="AI270" s="335" t="s">
        <v>730</v>
      </c>
      <c r="AJ270" s="325" t="s">
        <v>736</v>
      </c>
      <c r="AK270" s="331" t="s">
        <v>730</v>
      </c>
      <c r="AL270" s="325" t="s">
        <v>3973</v>
      </c>
      <c r="AM270" s="331" t="s">
        <v>730</v>
      </c>
      <c r="AN270" s="330" t="s">
        <v>3949</v>
      </c>
      <c r="AO270" s="337" t="s">
        <v>730</v>
      </c>
      <c r="AP270" s="326"/>
      <c r="AQ270" s="326"/>
      <c r="AR270" s="326"/>
      <c r="AS270" s="325" t="s">
        <v>3968</v>
      </c>
      <c r="AT270" s="334" t="s">
        <v>730</v>
      </c>
      <c r="AU270" s="325" t="s">
        <v>1625</v>
      </c>
      <c r="AV270" s="334" t="s">
        <v>730</v>
      </c>
      <c r="AW270" s="334" t="s">
        <v>730</v>
      </c>
    </row>
    <row r="271" spans="1:49" x14ac:dyDescent="0.25">
      <c r="A271" s="267" t="b">
        <f t="shared" si="16"/>
        <v>0</v>
      </c>
      <c r="B271" s="268" t="b">
        <f t="shared" si="17"/>
        <v>0</v>
      </c>
      <c r="C271" s="269" t="b">
        <f t="shared" si="18"/>
        <v>0</v>
      </c>
      <c r="D271" s="270" t="b">
        <f t="shared" si="19"/>
        <v>0</v>
      </c>
      <c r="F271" s="325" t="s">
        <v>838</v>
      </c>
      <c r="G271" s="335" t="s">
        <v>730</v>
      </c>
      <c r="H271" s="335"/>
      <c r="I271" s="325" t="s">
        <v>1403</v>
      </c>
      <c r="J271" t="s">
        <v>3855</v>
      </c>
      <c r="K271" s="312" t="s">
        <v>3256</v>
      </c>
      <c r="L271" s="325" t="s">
        <v>713</v>
      </c>
      <c r="M271" s="335" t="s">
        <v>730</v>
      </c>
      <c r="N271" s="325" t="s">
        <v>714</v>
      </c>
      <c r="O271" s="335" t="s">
        <v>730</v>
      </c>
      <c r="P271" s="325" t="s">
        <v>715</v>
      </c>
      <c r="Q271" s="335" t="s">
        <v>730</v>
      </c>
      <c r="R271" s="325" t="s">
        <v>716</v>
      </c>
      <c r="S271" s="335" t="s">
        <v>730</v>
      </c>
      <c r="T271" s="325" t="s">
        <v>841</v>
      </c>
      <c r="U271" s="334" t="s">
        <v>730</v>
      </c>
      <c r="V271" s="325" t="s">
        <v>4113</v>
      </c>
      <c r="W271" s="339" t="s">
        <v>730</v>
      </c>
      <c r="X271" s="330" t="s">
        <v>850</v>
      </c>
      <c r="Y271" s="331" t="s">
        <v>730</v>
      </c>
      <c r="Z271" s="325" t="s">
        <v>719</v>
      </c>
      <c r="AA271" s="334" t="s">
        <v>730</v>
      </c>
      <c r="AB271" s="325" t="s">
        <v>723</v>
      </c>
      <c r="AC271" s="331" t="s">
        <v>730</v>
      </c>
      <c r="AD271" s="325" t="s">
        <v>4114</v>
      </c>
      <c r="AE271" s="331" t="s">
        <v>730</v>
      </c>
      <c r="AF271" s="325" t="s">
        <v>724</v>
      </c>
      <c r="AG271" s="338" t="s">
        <v>730</v>
      </c>
      <c r="AH271" s="325" t="s">
        <v>735</v>
      </c>
      <c r="AI271" s="335" t="s">
        <v>730</v>
      </c>
      <c r="AJ271" s="325" t="s">
        <v>736</v>
      </c>
      <c r="AK271" s="331" t="s">
        <v>730</v>
      </c>
      <c r="AL271" s="325" t="s">
        <v>3973</v>
      </c>
      <c r="AM271" s="331" t="s">
        <v>730</v>
      </c>
      <c r="AN271" s="330" t="s">
        <v>3949</v>
      </c>
      <c r="AO271" s="337" t="s">
        <v>730</v>
      </c>
      <c r="AP271" s="326"/>
      <c r="AQ271" s="326"/>
      <c r="AR271" s="326"/>
      <c r="AS271" s="325" t="s">
        <v>3968</v>
      </c>
      <c r="AT271" s="334" t="s">
        <v>730</v>
      </c>
      <c r="AU271" s="325" t="s">
        <v>1625</v>
      </c>
      <c r="AV271" s="334" t="s">
        <v>730</v>
      </c>
      <c r="AW271" s="334" t="s">
        <v>730</v>
      </c>
    </row>
    <row r="272" spans="1:49" x14ac:dyDescent="0.25">
      <c r="A272" s="267" t="b">
        <f t="shared" si="16"/>
        <v>0</v>
      </c>
      <c r="B272" s="268" t="b">
        <f t="shared" si="17"/>
        <v>0</v>
      </c>
      <c r="C272" s="269" t="b">
        <f t="shared" si="18"/>
        <v>0</v>
      </c>
      <c r="D272" s="270" t="b">
        <f t="shared" si="19"/>
        <v>0</v>
      </c>
      <c r="F272" s="325" t="s">
        <v>838</v>
      </c>
      <c r="G272" s="335" t="s">
        <v>730</v>
      </c>
      <c r="H272" s="335"/>
      <c r="I272" s="325" t="s">
        <v>1403</v>
      </c>
      <c r="J272" t="s">
        <v>3856</v>
      </c>
      <c r="K272" s="312" t="s">
        <v>3256</v>
      </c>
      <c r="L272" s="325" t="s">
        <v>713</v>
      </c>
      <c r="M272" s="335" t="s">
        <v>730</v>
      </c>
      <c r="N272" s="325" t="s">
        <v>714</v>
      </c>
      <c r="O272" s="335" t="s">
        <v>730</v>
      </c>
      <c r="P272" s="325" t="s">
        <v>715</v>
      </c>
      <c r="Q272" s="335" t="s">
        <v>730</v>
      </c>
      <c r="R272" s="325" t="s">
        <v>716</v>
      </c>
      <c r="S272" s="335" t="s">
        <v>730</v>
      </c>
      <c r="T272" s="325" t="s">
        <v>841</v>
      </c>
      <c r="U272" s="334" t="s">
        <v>730</v>
      </c>
      <c r="V272" s="325" t="s">
        <v>4113</v>
      </c>
      <c r="W272" s="339" t="s">
        <v>730</v>
      </c>
      <c r="X272" s="330" t="s">
        <v>850</v>
      </c>
      <c r="Y272" s="331" t="s">
        <v>730</v>
      </c>
      <c r="Z272" s="325" t="s">
        <v>719</v>
      </c>
      <c r="AA272" s="334" t="s">
        <v>730</v>
      </c>
      <c r="AB272" s="325" t="s">
        <v>723</v>
      </c>
      <c r="AC272" s="331" t="s">
        <v>730</v>
      </c>
      <c r="AD272" s="325" t="s">
        <v>4114</v>
      </c>
      <c r="AE272" s="331" t="s">
        <v>730</v>
      </c>
      <c r="AF272" s="325" t="s">
        <v>724</v>
      </c>
      <c r="AG272" s="338" t="s">
        <v>730</v>
      </c>
      <c r="AH272" s="325" t="s">
        <v>735</v>
      </c>
      <c r="AI272" s="335" t="s">
        <v>730</v>
      </c>
      <c r="AJ272" s="325" t="s">
        <v>736</v>
      </c>
      <c r="AK272" s="331" t="s">
        <v>730</v>
      </c>
      <c r="AL272" s="325" t="s">
        <v>3973</v>
      </c>
      <c r="AM272" s="331" t="s">
        <v>730</v>
      </c>
      <c r="AN272" s="330" t="s">
        <v>3949</v>
      </c>
      <c r="AO272" s="337" t="s">
        <v>730</v>
      </c>
      <c r="AP272" s="326"/>
      <c r="AQ272" s="326"/>
      <c r="AR272" s="326"/>
      <c r="AS272" s="325" t="s">
        <v>3968</v>
      </c>
      <c r="AT272" s="334" t="s">
        <v>730</v>
      </c>
      <c r="AU272" s="325" t="s">
        <v>1625</v>
      </c>
      <c r="AV272" s="334" t="s">
        <v>730</v>
      </c>
      <c r="AW272" s="334" t="s">
        <v>730</v>
      </c>
    </row>
    <row r="273" spans="1:49" x14ac:dyDescent="0.25">
      <c r="A273" s="267" t="b">
        <f t="shared" si="16"/>
        <v>0</v>
      </c>
      <c r="B273" s="268" t="b">
        <f t="shared" si="17"/>
        <v>0</v>
      </c>
      <c r="C273" s="269" t="b">
        <f t="shared" si="18"/>
        <v>0</v>
      </c>
      <c r="D273" s="270" t="b">
        <f t="shared" si="19"/>
        <v>0</v>
      </c>
      <c r="F273" s="325" t="s">
        <v>838</v>
      </c>
      <c r="G273" s="335" t="s">
        <v>730</v>
      </c>
      <c r="H273" s="335"/>
      <c r="I273" s="325" t="s">
        <v>1403</v>
      </c>
      <c r="J273" t="s">
        <v>3857</v>
      </c>
      <c r="K273" s="312" t="s">
        <v>3256</v>
      </c>
      <c r="L273" s="325" t="s">
        <v>713</v>
      </c>
      <c r="M273" s="335" t="s">
        <v>730</v>
      </c>
      <c r="N273" s="325" t="s">
        <v>714</v>
      </c>
      <c r="O273" s="335" t="s">
        <v>730</v>
      </c>
      <c r="P273" s="325" t="s">
        <v>715</v>
      </c>
      <c r="Q273" s="335" t="s">
        <v>730</v>
      </c>
      <c r="R273" s="325" t="s">
        <v>716</v>
      </c>
      <c r="S273" s="335" t="s">
        <v>730</v>
      </c>
      <c r="T273" s="325" t="s">
        <v>841</v>
      </c>
      <c r="U273" s="334" t="s">
        <v>730</v>
      </c>
      <c r="V273" s="325" t="s">
        <v>4113</v>
      </c>
      <c r="W273" s="339" t="s">
        <v>730</v>
      </c>
      <c r="X273" s="330" t="s">
        <v>850</v>
      </c>
      <c r="Y273" s="331" t="s">
        <v>730</v>
      </c>
      <c r="Z273" s="325" t="s">
        <v>719</v>
      </c>
      <c r="AA273" s="334" t="s">
        <v>730</v>
      </c>
      <c r="AB273" s="325" t="s">
        <v>723</v>
      </c>
      <c r="AC273" s="331" t="s">
        <v>730</v>
      </c>
      <c r="AD273" s="325" t="s">
        <v>4114</v>
      </c>
      <c r="AE273" s="331" t="s">
        <v>730</v>
      </c>
      <c r="AF273" s="325" t="s">
        <v>724</v>
      </c>
      <c r="AG273" s="338" t="s">
        <v>730</v>
      </c>
      <c r="AH273" s="325" t="s">
        <v>735</v>
      </c>
      <c r="AI273" s="335" t="s">
        <v>730</v>
      </c>
      <c r="AJ273" s="325" t="s">
        <v>736</v>
      </c>
      <c r="AK273" s="331" t="s">
        <v>730</v>
      </c>
      <c r="AL273" s="325" t="s">
        <v>3973</v>
      </c>
      <c r="AM273" s="331" t="s">
        <v>730</v>
      </c>
      <c r="AN273" s="330" t="s">
        <v>3949</v>
      </c>
      <c r="AO273" s="337" t="s">
        <v>730</v>
      </c>
      <c r="AP273" s="326"/>
      <c r="AQ273" s="326"/>
      <c r="AR273" s="326"/>
      <c r="AS273" s="325" t="s">
        <v>3968</v>
      </c>
      <c r="AT273" s="334" t="s">
        <v>730</v>
      </c>
      <c r="AU273" s="325" t="s">
        <v>1625</v>
      </c>
      <c r="AV273" s="334" t="s">
        <v>730</v>
      </c>
      <c r="AW273" s="334" t="s">
        <v>730</v>
      </c>
    </row>
    <row r="274" spans="1:49" x14ac:dyDescent="0.25">
      <c r="A274" s="267" t="b">
        <f t="shared" si="16"/>
        <v>0</v>
      </c>
      <c r="B274" s="268" t="b">
        <f t="shared" si="17"/>
        <v>0</v>
      </c>
      <c r="C274" s="269" t="b">
        <f t="shared" si="18"/>
        <v>0</v>
      </c>
      <c r="D274" s="270" t="b">
        <f t="shared" si="19"/>
        <v>0</v>
      </c>
      <c r="F274" s="325" t="s">
        <v>838</v>
      </c>
      <c r="G274" s="335" t="s">
        <v>730</v>
      </c>
      <c r="H274" s="335"/>
      <c r="I274" s="325" t="s">
        <v>1403</v>
      </c>
      <c r="J274" t="s">
        <v>3858</v>
      </c>
      <c r="K274" s="312" t="s">
        <v>3256</v>
      </c>
      <c r="L274" s="325" t="s">
        <v>713</v>
      </c>
      <c r="M274" s="335" t="s">
        <v>730</v>
      </c>
      <c r="N274" s="325" t="s">
        <v>714</v>
      </c>
      <c r="O274" s="335" t="s">
        <v>730</v>
      </c>
      <c r="P274" s="325" t="s">
        <v>715</v>
      </c>
      <c r="Q274" s="335" t="s">
        <v>730</v>
      </c>
      <c r="R274" s="325" t="s">
        <v>716</v>
      </c>
      <c r="S274" s="335" t="s">
        <v>730</v>
      </c>
      <c r="T274" s="325" t="s">
        <v>841</v>
      </c>
      <c r="U274" s="334" t="s">
        <v>730</v>
      </c>
      <c r="V274" s="325" t="s">
        <v>4113</v>
      </c>
      <c r="W274" s="339" t="s">
        <v>730</v>
      </c>
      <c r="X274" s="330" t="s">
        <v>850</v>
      </c>
      <c r="Y274" s="331" t="s">
        <v>730</v>
      </c>
      <c r="Z274" s="325" t="s">
        <v>719</v>
      </c>
      <c r="AA274" s="334" t="s">
        <v>730</v>
      </c>
      <c r="AB274" s="325" t="s">
        <v>723</v>
      </c>
      <c r="AC274" s="331" t="s">
        <v>730</v>
      </c>
      <c r="AD274" s="325" t="s">
        <v>4114</v>
      </c>
      <c r="AE274" s="331" t="s">
        <v>730</v>
      </c>
      <c r="AF274" s="325" t="s">
        <v>724</v>
      </c>
      <c r="AG274" s="338" t="s">
        <v>730</v>
      </c>
      <c r="AH274" s="325" t="s">
        <v>735</v>
      </c>
      <c r="AI274" s="335" t="s">
        <v>730</v>
      </c>
      <c r="AJ274" s="325" t="s">
        <v>736</v>
      </c>
      <c r="AK274" s="331" t="s">
        <v>730</v>
      </c>
      <c r="AL274" s="325" t="s">
        <v>3973</v>
      </c>
      <c r="AM274" s="331" t="s">
        <v>730</v>
      </c>
      <c r="AN274" s="330" t="s">
        <v>3949</v>
      </c>
      <c r="AO274" s="337" t="s">
        <v>730</v>
      </c>
      <c r="AP274" s="326"/>
      <c r="AQ274" s="326"/>
      <c r="AR274" s="326"/>
      <c r="AS274" s="325" t="s">
        <v>3968</v>
      </c>
      <c r="AT274" s="334" t="s">
        <v>730</v>
      </c>
      <c r="AU274" s="325" t="s">
        <v>1625</v>
      </c>
      <c r="AV274" s="334" t="s">
        <v>730</v>
      </c>
      <c r="AW274" s="334" t="s">
        <v>730</v>
      </c>
    </row>
    <row r="275" spans="1:49" x14ac:dyDescent="0.25">
      <c r="A275" s="267" t="b">
        <f t="shared" si="16"/>
        <v>0</v>
      </c>
      <c r="B275" s="268" t="b">
        <f t="shared" si="17"/>
        <v>0</v>
      </c>
      <c r="C275" s="269" t="b">
        <f t="shared" si="18"/>
        <v>0</v>
      </c>
      <c r="D275" s="270" t="b">
        <f t="shared" si="19"/>
        <v>0</v>
      </c>
      <c r="F275" s="325" t="s">
        <v>838</v>
      </c>
      <c r="G275" s="335" t="s">
        <v>730</v>
      </c>
      <c r="H275" s="335"/>
      <c r="I275" s="325" t="s">
        <v>1403</v>
      </c>
      <c r="J275" t="s">
        <v>3859</v>
      </c>
      <c r="K275" s="312" t="s">
        <v>3256</v>
      </c>
      <c r="L275" s="325" t="s">
        <v>713</v>
      </c>
      <c r="M275" s="335" t="s">
        <v>730</v>
      </c>
      <c r="N275" s="325" t="s">
        <v>714</v>
      </c>
      <c r="O275" s="335" t="s">
        <v>730</v>
      </c>
      <c r="P275" s="325" t="s">
        <v>715</v>
      </c>
      <c r="Q275" s="335" t="s">
        <v>730</v>
      </c>
      <c r="R275" s="325" t="s">
        <v>716</v>
      </c>
      <c r="S275" s="335" t="s">
        <v>730</v>
      </c>
      <c r="T275" s="325" t="s">
        <v>841</v>
      </c>
      <c r="U275" s="334" t="s">
        <v>730</v>
      </c>
      <c r="V275" s="325" t="s">
        <v>4113</v>
      </c>
      <c r="W275" s="339" t="s">
        <v>730</v>
      </c>
      <c r="X275" s="330" t="s">
        <v>850</v>
      </c>
      <c r="Y275" s="331" t="s">
        <v>730</v>
      </c>
      <c r="Z275" s="325" t="s">
        <v>719</v>
      </c>
      <c r="AA275" s="334" t="s">
        <v>730</v>
      </c>
      <c r="AB275" s="325" t="s">
        <v>723</v>
      </c>
      <c r="AC275" s="331" t="s">
        <v>730</v>
      </c>
      <c r="AD275" s="325" t="s">
        <v>4114</v>
      </c>
      <c r="AE275" s="331" t="s">
        <v>730</v>
      </c>
      <c r="AF275" s="325" t="s">
        <v>724</v>
      </c>
      <c r="AG275" s="338" t="s">
        <v>730</v>
      </c>
      <c r="AH275" s="325" t="s">
        <v>735</v>
      </c>
      <c r="AI275" s="335" t="s">
        <v>730</v>
      </c>
      <c r="AJ275" s="325" t="s">
        <v>736</v>
      </c>
      <c r="AK275" s="331" t="s">
        <v>730</v>
      </c>
      <c r="AL275" s="325" t="s">
        <v>3973</v>
      </c>
      <c r="AM275" s="331" t="s">
        <v>730</v>
      </c>
      <c r="AN275" s="330" t="s">
        <v>3949</v>
      </c>
      <c r="AO275" s="337" t="s">
        <v>730</v>
      </c>
      <c r="AP275" s="326"/>
      <c r="AQ275" s="326"/>
      <c r="AR275" s="326"/>
      <c r="AS275" s="325" t="s">
        <v>3968</v>
      </c>
      <c r="AT275" s="334" t="s">
        <v>730</v>
      </c>
      <c r="AU275" s="325" t="s">
        <v>1625</v>
      </c>
      <c r="AV275" s="334" t="s">
        <v>730</v>
      </c>
      <c r="AW275" s="334" t="s">
        <v>730</v>
      </c>
    </row>
    <row r="276" spans="1:49" x14ac:dyDescent="0.25">
      <c r="A276" s="267" t="b">
        <f t="shared" si="16"/>
        <v>0</v>
      </c>
      <c r="B276" s="268" t="b">
        <f t="shared" si="17"/>
        <v>0</v>
      </c>
      <c r="C276" s="269" t="b">
        <f t="shared" si="18"/>
        <v>0</v>
      </c>
      <c r="D276" s="270" t="b">
        <f t="shared" si="19"/>
        <v>0</v>
      </c>
      <c r="F276" s="325" t="s">
        <v>838</v>
      </c>
      <c r="G276" s="335" t="s">
        <v>730</v>
      </c>
      <c r="H276" s="335"/>
      <c r="I276" s="325" t="s">
        <v>1403</v>
      </c>
      <c r="J276" t="s">
        <v>3860</v>
      </c>
      <c r="K276" s="312" t="s">
        <v>3256</v>
      </c>
      <c r="L276" s="325" t="s">
        <v>713</v>
      </c>
      <c r="M276" s="335" t="s">
        <v>730</v>
      </c>
      <c r="N276" s="325" t="s">
        <v>714</v>
      </c>
      <c r="O276" s="335" t="s">
        <v>730</v>
      </c>
      <c r="P276" s="325" t="s">
        <v>715</v>
      </c>
      <c r="Q276" s="335" t="s">
        <v>730</v>
      </c>
      <c r="R276" s="325" t="s">
        <v>716</v>
      </c>
      <c r="S276" s="335" t="s">
        <v>730</v>
      </c>
      <c r="T276" s="325" t="s">
        <v>841</v>
      </c>
      <c r="U276" s="334" t="s">
        <v>730</v>
      </c>
      <c r="V276" s="325" t="s">
        <v>4113</v>
      </c>
      <c r="W276" s="339" t="s">
        <v>730</v>
      </c>
      <c r="X276" s="330" t="s">
        <v>850</v>
      </c>
      <c r="Y276" s="331" t="s">
        <v>730</v>
      </c>
      <c r="Z276" s="325" t="s">
        <v>719</v>
      </c>
      <c r="AA276" s="334" t="s">
        <v>730</v>
      </c>
      <c r="AB276" s="325" t="s">
        <v>723</v>
      </c>
      <c r="AC276" s="331" t="s">
        <v>730</v>
      </c>
      <c r="AD276" s="325" t="s">
        <v>4114</v>
      </c>
      <c r="AE276" s="331" t="s">
        <v>730</v>
      </c>
      <c r="AF276" s="325" t="s">
        <v>724</v>
      </c>
      <c r="AG276" s="338" t="s">
        <v>730</v>
      </c>
      <c r="AH276" s="325" t="s">
        <v>735</v>
      </c>
      <c r="AI276" s="335" t="s">
        <v>730</v>
      </c>
      <c r="AJ276" s="325" t="s">
        <v>736</v>
      </c>
      <c r="AK276" s="331" t="s">
        <v>730</v>
      </c>
      <c r="AL276" s="325" t="s">
        <v>3973</v>
      </c>
      <c r="AM276" s="331" t="s">
        <v>730</v>
      </c>
      <c r="AN276" s="330" t="s">
        <v>3949</v>
      </c>
      <c r="AO276" s="337" t="s">
        <v>730</v>
      </c>
      <c r="AP276" s="326"/>
      <c r="AQ276" s="326"/>
      <c r="AR276" s="326"/>
      <c r="AS276" s="325" t="s">
        <v>3968</v>
      </c>
      <c r="AT276" s="334" t="s">
        <v>730</v>
      </c>
      <c r="AU276" s="325" t="s">
        <v>1625</v>
      </c>
      <c r="AV276" s="334" t="s">
        <v>730</v>
      </c>
      <c r="AW276" s="334" t="s">
        <v>730</v>
      </c>
    </row>
    <row r="277" spans="1:49" x14ac:dyDescent="0.25">
      <c r="A277" s="267" t="b">
        <f t="shared" si="16"/>
        <v>0</v>
      </c>
      <c r="B277" s="268" t="b">
        <f t="shared" si="17"/>
        <v>0</v>
      </c>
      <c r="C277" s="269" t="b">
        <f t="shared" si="18"/>
        <v>0</v>
      </c>
      <c r="D277" s="270" t="b">
        <f t="shared" si="19"/>
        <v>0</v>
      </c>
      <c r="F277" s="325" t="s">
        <v>838</v>
      </c>
      <c r="G277" s="335" t="s">
        <v>730</v>
      </c>
      <c r="H277" s="335"/>
      <c r="I277" s="325" t="s">
        <v>1403</v>
      </c>
      <c r="J277" t="s">
        <v>3861</v>
      </c>
      <c r="K277" s="312" t="s">
        <v>3256</v>
      </c>
      <c r="L277" s="325" t="s">
        <v>713</v>
      </c>
      <c r="M277" s="335" t="s">
        <v>730</v>
      </c>
      <c r="N277" s="325" t="s">
        <v>714</v>
      </c>
      <c r="O277" s="335" t="s">
        <v>730</v>
      </c>
      <c r="P277" s="325" t="s">
        <v>715</v>
      </c>
      <c r="Q277" s="335" t="s">
        <v>730</v>
      </c>
      <c r="R277" s="325" t="s">
        <v>716</v>
      </c>
      <c r="S277" s="335" t="s">
        <v>730</v>
      </c>
      <c r="T277" s="325" t="s">
        <v>841</v>
      </c>
      <c r="U277" s="334" t="s">
        <v>730</v>
      </c>
      <c r="V277" s="325" t="s">
        <v>4113</v>
      </c>
      <c r="W277" s="339" t="s">
        <v>730</v>
      </c>
      <c r="X277" s="330" t="s">
        <v>850</v>
      </c>
      <c r="Y277" s="331" t="s">
        <v>730</v>
      </c>
      <c r="Z277" s="325" t="s">
        <v>719</v>
      </c>
      <c r="AA277" s="334" t="s">
        <v>730</v>
      </c>
      <c r="AB277" s="325" t="s">
        <v>723</v>
      </c>
      <c r="AC277" s="331" t="s">
        <v>730</v>
      </c>
      <c r="AD277" s="325" t="s">
        <v>4114</v>
      </c>
      <c r="AE277" s="331" t="s">
        <v>730</v>
      </c>
      <c r="AF277" s="325" t="s">
        <v>724</v>
      </c>
      <c r="AG277" s="338" t="s">
        <v>730</v>
      </c>
      <c r="AH277" s="325" t="s">
        <v>735</v>
      </c>
      <c r="AI277" s="335" t="s">
        <v>730</v>
      </c>
      <c r="AJ277" s="325" t="s">
        <v>736</v>
      </c>
      <c r="AK277" s="331" t="s">
        <v>730</v>
      </c>
      <c r="AL277" s="325" t="s">
        <v>3973</v>
      </c>
      <c r="AM277" s="331" t="s">
        <v>730</v>
      </c>
      <c r="AN277" s="330" t="s">
        <v>3949</v>
      </c>
      <c r="AO277" s="337" t="s">
        <v>730</v>
      </c>
      <c r="AP277" s="326"/>
      <c r="AQ277" s="326"/>
      <c r="AR277" s="326"/>
      <c r="AS277" s="325" t="s">
        <v>3968</v>
      </c>
      <c r="AT277" s="334" t="s">
        <v>730</v>
      </c>
      <c r="AU277" s="325" t="s">
        <v>1625</v>
      </c>
      <c r="AV277" s="334" t="s">
        <v>730</v>
      </c>
      <c r="AW277" s="334" t="s">
        <v>730</v>
      </c>
    </row>
    <row r="278" spans="1:49" x14ac:dyDescent="0.25">
      <c r="A278" s="267" t="b">
        <f t="shared" si="16"/>
        <v>0</v>
      </c>
      <c r="B278" s="268" t="b">
        <f t="shared" si="17"/>
        <v>0</v>
      </c>
      <c r="C278" s="269" t="b">
        <f t="shared" si="18"/>
        <v>0</v>
      </c>
      <c r="D278" s="270" t="b">
        <f t="shared" si="19"/>
        <v>0</v>
      </c>
      <c r="F278" s="325" t="s">
        <v>838</v>
      </c>
      <c r="G278" s="335" t="s">
        <v>730</v>
      </c>
      <c r="H278" s="335"/>
      <c r="I278" s="325" t="s">
        <v>1403</v>
      </c>
      <c r="J278" t="s">
        <v>3862</v>
      </c>
      <c r="K278" s="312" t="s">
        <v>3256</v>
      </c>
      <c r="L278" s="325" t="s">
        <v>713</v>
      </c>
      <c r="M278" s="335" t="s">
        <v>730</v>
      </c>
      <c r="N278" s="325" t="s">
        <v>714</v>
      </c>
      <c r="O278" s="335" t="s">
        <v>730</v>
      </c>
      <c r="P278" s="325" t="s">
        <v>715</v>
      </c>
      <c r="Q278" s="335" t="s">
        <v>730</v>
      </c>
      <c r="R278" s="325" t="s">
        <v>716</v>
      </c>
      <c r="S278" s="335" t="s">
        <v>730</v>
      </c>
      <c r="T278" s="325" t="s">
        <v>841</v>
      </c>
      <c r="U278" s="334" t="s">
        <v>730</v>
      </c>
      <c r="V278" s="325" t="s">
        <v>4113</v>
      </c>
      <c r="W278" s="339" t="s">
        <v>730</v>
      </c>
      <c r="X278" s="330" t="s">
        <v>850</v>
      </c>
      <c r="Y278" s="331" t="s">
        <v>730</v>
      </c>
      <c r="Z278" s="325" t="s">
        <v>719</v>
      </c>
      <c r="AA278" s="334" t="s">
        <v>730</v>
      </c>
      <c r="AB278" s="325" t="s">
        <v>723</v>
      </c>
      <c r="AC278" s="331" t="s">
        <v>730</v>
      </c>
      <c r="AD278" s="325" t="s">
        <v>4114</v>
      </c>
      <c r="AE278" s="331" t="s">
        <v>730</v>
      </c>
      <c r="AF278" s="325" t="s">
        <v>724</v>
      </c>
      <c r="AG278" s="338" t="s">
        <v>730</v>
      </c>
      <c r="AH278" s="325" t="s">
        <v>735</v>
      </c>
      <c r="AI278" s="335" t="s">
        <v>730</v>
      </c>
      <c r="AJ278" s="325" t="s">
        <v>736</v>
      </c>
      <c r="AK278" s="331" t="s">
        <v>730</v>
      </c>
      <c r="AL278" s="325" t="s">
        <v>3973</v>
      </c>
      <c r="AM278" s="331" t="s">
        <v>730</v>
      </c>
      <c r="AN278" s="330" t="s">
        <v>3949</v>
      </c>
      <c r="AO278" s="337" t="s">
        <v>730</v>
      </c>
      <c r="AP278" s="326"/>
      <c r="AQ278" s="326"/>
      <c r="AR278" s="326"/>
      <c r="AS278" s="325" t="s">
        <v>3968</v>
      </c>
      <c r="AT278" s="334" t="s">
        <v>730</v>
      </c>
      <c r="AU278" s="325" t="s">
        <v>1625</v>
      </c>
      <c r="AV278" s="334" t="s">
        <v>730</v>
      </c>
      <c r="AW278" s="334" t="s">
        <v>730</v>
      </c>
    </row>
    <row r="279" spans="1:49" x14ac:dyDescent="0.25">
      <c r="A279" s="267" t="b">
        <f t="shared" si="16"/>
        <v>0</v>
      </c>
      <c r="B279" s="268" t="b">
        <f t="shared" si="17"/>
        <v>0</v>
      </c>
      <c r="C279" s="269" t="b">
        <f t="shared" si="18"/>
        <v>0</v>
      </c>
      <c r="D279" s="270" t="b">
        <f t="shared" si="19"/>
        <v>0</v>
      </c>
      <c r="F279" s="325" t="s">
        <v>838</v>
      </c>
      <c r="G279" s="335" t="s">
        <v>730</v>
      </c>
      <c r="H279" s="335"/>
      <c r="I279" s="325" t="s">
        <v>1403</v>
      </c>
      <c r="J279" t="s">
        <v>3863</v>
      </c>
      <c r="K279" s="312" t="s">
        <v>3256</v>
      </c>
      <c r="L279" s="325" t="s">
        <v>713</v>
      </c>
      <c r="M279" s="335" t="s">
        <v>730</v>
      </c>
      <c r="N279" s="325" t="s">
        <v>714</v>
      </c>
      <c r="O279" s="335" t="s">
        <v>730</v>
      </c>
      <c r="P279" s="325" t="s">
        <v>715</v>
      </c>
      <c r="Q279" s="335" t="s">
        <v>730</v>
      </c>
      <c r="R279" s="325" t="s">
        <v>716</v>
      </c>
      <c r="S279" s="335" t="s">
        <v>730</v>
      </c>
      <c r="T279" s="325" t="s">
        <v>841</v>
      </c>
      <c r="U279" s="334" t="s">
        <v>730</v>
      </c>
      <c r="V279" s="325" t="s">
        <v>4113</v>
      </c>
      <c r="W279" s="339" t="s">
        <v>730</v>
      </c>
      <c r="X279" s="330" t="s">
        <v>850</v>
      </c>
      <c r="Y279" s="331" t="s">
        <v>730</v>
      </c>
      <c r="Z279" s="325" t="s">
        <v>719</v>
      </c>
      <c r="AA279" s="334" t="s">
        <v>730</v>
      </c>
      <c r="AB279" s="325" t="s">
        <v>723</v>
      </c>
      <c r="AC279" s="331" t="s">
        <v>730</v>
      </c>
      <c r="AD279" s="325" t="s">
        <v>4114</v>
      </c>
      <c r="AE279" s="331" t="s">
        <v>730</v>
      </c>
      <c r="AF279" s="325" t="s">
        <v>724</v>
      </c>
      <c r="AG279" s="338" t="s">
        <v>730</v>
      </c>
      <c r="AH279" s="325" t="s">
        <v>735</v>
      </c>
      <c r="AI279" s="335" t="s">
        <v>730</v>
      </c>
      <c r="AJ279" s="325" t="s">
        <v>736</v>
      </c>
      <c r="AK279" s="331" t="s">
        <v>730</v>
      </c>
      <c r="AL279" s="325" t="s">
        <v>3973</v>
      </c>
      <c r="AM279" s="331" t="s">
        <v>730</v>
      </c>
      <c r="AN279" s="330" t="s">
        <v>3949</v>
      </c>
      <c r="AO279" s="337" t="s">
        <v>730</v>
      </c>
      <c r="AP279" s="326"/>
      <c r="AQ279" s="326"/>
      <c r="AR279" s="326"/>
      <c r="AS279" s="325" t="s">
        <v>3968</v>
      </c>
      <c r="AT279" s="334" t="s">
        <v>730</v>
      </c>
      <c r="AU279" s="325" t="s">
        <v>1625</v>
      </c>
      <c r="AV279" s="334" t="s">
        <v>730</v>
      </c>
      <c r="AW279" s="334" t="s">
        <v>730</v>
      </c>
    </row>
    <row r="280" spans="1:49" x14ac:dyDescent="0.25">
      <c r="A280" s="267" t="b">
        <f t="shared" si="16"/>
        <v>0</v>
      </c>
      <c r="B280" s="268" t="b">
        <f t="shared" si="17"/>
        <v>0</v>
      </c>
      <c r="C280" s="269" t="b">
        <f t="shared" si="18"/>
        <v>0</v>
      </c>
      <c r="D280" s="270" t="b">
        <f t="shared" si="19"/>
        <v>0</v>
      </c>
      <c r="F280" s="325" t="s">
        <v>838</v>
      </c>
      <c r="G280" s="335" t="s">
        <v>730</v>
      </c>
      <c r="H280" s="335"/>
      <c r="I280" s="325" t="s">
        <v>1403</v>
      </c>
      <c r="J280" t="s">
        <v>3864</v>
      </c>
      <c r="K280" s="312" t="s">
        <v>3256</v>
      </c>
      <c r="L280" s="325" t="s">
        <v>713</v>
      </c>
      <c r="M280" s="335" t="s">
        <v>730</v>
      </c>
      <c r="N280" s="325" t="s">
        <v>714</v>
      </c>
      <c r="O280" s="335" t="s">
        <v>730</v>
      </c>
      <c r="P280" s="325" t="s">
        <v>715</v>
      </c>
      <c r="Q280" s="335" t="s">
        <v>730</v>
      </c>
      <c r="R280" s="325" t="s">
        <v>716</v>
      </c>
      <c r="S280" s="335" t="s">
        <v>730</v>
      </c>
      <c r="T280" s="325" t="s">
        <v>841</v>
      </c>
      <c r="U280" s="334" t="s">
        <v>730</v>
      </c>
      <c r="V280" s="325" t="s">
        <v>4113</v>
      </c>
      <c r="W280" s="339" t="s">
        <v>730</v>
      </c>
      <c r="X280" s="330" t="s">
        <v>850</v>
      </c>
      <c r="Y280" s="331" t="s">
        <v>730</v>
      </c>
      <c r="Z280" s="325" t="s">
        <v>719</v>
      </c>
      <c r="AA280" s="334" t="s">
        <v>730</v>
      </c>
      <c r="AB280" s="325" t="s">
        <v>723</v>
      </c>
      <c r="AC280" s="331" t="s">
        <v>730</v>
      </c>
      <c r="AD280" s="325" t="s">
        <v>4114</v>
      </c>
      <c r="AE280" s="331" t="s">
        <v>730</v>
      </c>
      <c r="AF280" s="325" t="s">
        <v>724</v>
      </c>
      <c r="AG280" s="338" t="s">
        <v>730</v>
      </c>
      <c r="AH280" s="325" t="s">
        <v>735</v>
      </c>
      <c r="AI280" s="335" t="s">
        <v>730</v>
      </c>
      <c r="AJ280" s="325" t="s">
        <v>736</v>
      </c>
      <c r="AK280" s="331" t="s">
        <v>730</v>
      </c>
      <c r="AL280" s="325" t="s">
        <v>3973</v>
      </c>
      <c r="AM280" s="331" t="s">
        <v>730</v>
      </c>
      <c r="AN280" s="330" t="s">
        <v>3949</v>
      </c>
      <c r="AO280" s="337" t="s">
        <v>730</v>
      </c>
      <c r="AP280" s="326"/>
      <c r="AQ280" s="326"/>
      <c r="AR280" s="326"/>
      <c r="AS280" s="325" t="s">
        <v>3968</v>
      </c>
      <c r="AT280" s="334" t="s">
        <v>730</v>
      </c>
      <c r="AU280" s="325" t="s">
        <v>1625</v>
      </c>
      <c r="AV280" s="334" t="s">
        <v>730</v>
      </c>
      <c r="AW280" s="334" t="s">
        <v>730</v>
      </c>
    </row>
    <row r="281" spans="1:49" x14ac:dyDescent="0.25">
      <c r="A281" s="267" t="b">
        <f t="shared" si="16"/>
        <v>0</v>
      </c>
      <c r="B281" s="268" t="b">
        <f t="shared" si="17"/>
        <v>0</v>
      </c>
      <c r="C281" s="269" t="b">
        <f t="shared" si="18"/>
        <v>0</v>
      </c>
      <c r="D281" s="270" t="b">
        <f t="shared" si="19"/>
        <v>0</v>
      </c>
      <c r="F281" s="325" t="s">
        <v>838</v>
      </c>
      <c r="G281" s="335" t="s">
        <v>730</v>
      </c>
      <c r="H281" s="335"/>
      <c r="I281" s="325" t="s">
        <v>1403</v>
      </c>
      <c r="J281" t="s">
        <v>3865</v>
      </c>
      <c r="K281" s="312" t="s">
        <v>3256</v>
      </c>
      <c r="L281" s="325" t="s">
        <v>713</v>
      </c>
      <c r="M281" s="335" t="s">
        <v>730</v>
      </c>
      <c r="N281" s="325" t="s">
        <v>714</v>
      </c>
      <c r="O281" s="335" t="s">
        <v>730</v>
      </c>
      <c r="P281" s="325" t="s">
        <v>715</v>
      </c>
      <c r="Q281" s="335" t="s">
        <v>730</v>
      </c>
      <c r="R281" s="325" t="s">
        <v>716</v>
      </c>
      <c r="S281" s="335" t="s">
        <v>730</v>
      </c>
      <c r="T281" s="325" t="s">
        <v>841</v>
      </c>
      <c r="U281" s="334" t="s">
        <v>730</v>
      </c>
      <c r="V281" s="325" t="s">
        <v>4113</v>
      </c>
      <c r="W281" s="339" t="s">
        <v>730</v>
      </c>
      <c r="X281" s="330" t="s">
        <v>850</v>
      </c>
      <c r="Y281" s="331" t="s">
        <v>730</v>
      </c>
      <c r="Z281" s="325" t="s">
        <v>719</v>
      </c>
      <c r="AA281" s="334" t="s">
        <v>730</v>
      </c>
      <c r="AB281" s="325" t="s">
        <v>723</v>
      </c>
      <c r="AC281" s="331" t="s">
        <v>730</v>
      </c>
      <c r="AD281" s="325" t="s">
        <v>4114</v>
      </c>
      <c r="AE281" s="331" t="s">
        <v>730</v>
      </c>
      <c r="AF281" s="325" t="s">
        <v>724</v>
      </c>
      <c r="AG281" s="338" t="s">
        <v>730</v>
      </c>
      <c r="AH281" s="325" t="s">
        <v>735</v>
      </c>
      <c r="AI281" s="335" t="s">
        <v>730</v>
      </c>
      <c r="AJ281" s="325" t="s">
        <v>736</v>
      </c>
      <c r="AK281" s="331" t="s">
        <v>730</v>
      </c>
      <c r="AL281" s="325" t="s">
        <v>3973</v>
      </c>
      <c r="AM281" s="331" t="s">
        <v>730</v>
      </c>
      <c r="AN281" s="330" t="s">
        <v>3949</v>
      </c>
      <c r="AO281" s="337" t="s">
        <v>730</v>
      </c>
      <c r="AP281" s="326"/>
      <c r="AQ281" s="326"/>
      <c r="AR281" s="326"/>
      <c r="AS281" s="325" t="s">
        <v>3968</v>
      </c>
      <c r="AT281" s="334" t="s">
        <v>730</v>
      </c>
      <c r="AU281" s="325" t="s">
        <v>1625</v>
      </c>
      <c r="AV281" s="334" t="s">
        <v>730</v>
      </c>
      <c r="AW281" s="334" t="s">
        <v>730</v>
      </c>
    </row>
    <row r="282" spans="1:49" x14ac:dyDescent="0.25">
      <c r="A282" s="267" t="b">
        <f t="shared" si="16"/>
        <v>0</v>
      </c>
      <c r="B282" s="268" t="b">
        <f t="shared" si="17"/>
        <v>0</v>
      </c>
      <c r="C282" s="269" t="b">
        <f t="shared" si="18"/>
        <v>0</v>
      </c>
      <c r="D282" s="270" t="b">
        <f t="shared" si="19"/>
        <v>0</v>
      </c>
      <c r="F282" s="325" t="s">
        <v>838</v>
      </c>
      <c r="G282" s="335" t="s">
        <v>730</v>
      </c>
      <c r="H282" s="335"/>
      <c r="I282" s="325" t="s">
        <v>1403</v>
      </c>
      <c r="J282" t="s">
        <v>3866</v>
      </c>
      <c r="K282" s="312" t="s">
        <v>3256</v>
      </c>
      <c r="L282" s="325" t="s">
        <v>713</v>
      </c>
      <c r="M282" s="335" t="s">
        <v>730</v>
      </c>
      <c r="N282" s="325" t="s">
        <v>714</v>
      </c>
      <c r="O282" s="335" t="s">
        <v>730</v>
      </c>
      <c r="P282" s="325" t="s">
        <v>715</v>
      </c>
      <c r="Q282" s="335" t="s">
        <v>730</v>
      </c>
      <c r="R282" s="325" t="s">
        <v>716</v>
      </c>
      <c r="S282" s="335" t="s">
        <v>730</v>
      </c>
      <c r="T282" s="325" t="s">
        <v>841</v>
      </c>
      <c r="U282" s="334" t="s">
        <v>730</v>
      </c>
      <c r="V282" s="325" t="s">
        <v>4113</v>
      </c>
      <c r="W282" s="339" t="s">
        <v>730</v>
      </c>
      <c r="X282" s="330" t="s">
        <v>850</v>
      </c>
      <c r="Y282" s="331" t="s">
        <v>730</v>
      </c>
      <c r="Z282" s="325" t="s">
        <v>719</v>
      </c>
      <c r="AA282" s="334" t="s">
        <v>730</v>
      </c>
      <c r="AB282" s="325" t="s">
        <v>723</v>
      </c>
      <c r="AC282" s="331" t="s">
        <v>730</v>
      </c>
      <c r="AD282" s="325" t="s">
        <v>4114</v>
      </c>
      <c r="AE282" s="331" t="s">
        <v>730</v>
      </c>
      <c r="AF282" s="325" t="s">
        <v>724</v>
      </c>
      <c r="AG282" s="338" t="s">
        <v>730</v>
      </c>
      <c r="AH282" s="325" t="s">
        <v>735</v>
      </c>
      <c r="AI282" s="335" t="s">
        <v>730</v>
      </c>
      <c r="AJ282" s="325" t="s">
        <v>736</v>
      </c>
      <c r="AK282" s="331" t="s">
        <v>730</v>
      </c>
      <c r="AL282" s="325" t="s">
        <v>3973</v>
      </c>
      <c r="AM282" s="331" t="s">
        <v>730</v>
      </c>
      <c r="AN282" s="330" t="s">
        <v>3949</v>
      </c>
      <c r="AO282" s="337" t="s">
        <v>730</v>
      </c>
      <c r="AP282" s="326"/>
      <c r="AQ282" s="326"/>
      <c r="AR282" s="326"/>
      <c r="AS282" s="325" t="s">
        <v>3968</v>
      </c>
      <c r="AT282" s="334" t="s">
        <v>730</v>
      </c>
      <c r="AU282" s="325" t="s">
        <v>1625</v>
      </c>
      <c r="AV282" s="334" t="s">
        <v>730</v>
      </c>
      <c r="AW282" s="334" t="s">
        <v>730</v>
      </c>
    </row>
    <row r="283" spans="1:49" x14ac:dyDescent="0.25">
      <c r="A283" s="267" t="b">
        <f t="shared" si="16"/>
        <v>0</v>
      </c>
      <c r="B283" s="268" t="b">
        <f t="shared" si="17"/>
        <v>0</v>
      </c>
      <c r="C283" s="269" t="b">
        <f t="shared" si="18"/>
        <v>0</v>
      </c>
      <c r="D283" s="270" t="b">
        <f t="shared" si="19"/>
        <v>0</v>
      </c>
      <c r="F283" s="325" t="s">
        <v>838</v>
      </c>
      <c r="G283" s="335" t="s">
        <v>730</v>
      </c>
      <c r="H283" s="335"/>
      <c r="I283" s="325" t="s">
        <v>1403</v>
      </c>
      <c r="J283" t="s">
        <v>3867</v>
      </c>
      <c r="K283" s="312" t="s">
        <v>3259</v>
      </c>
      <c r="L283" s="325" t="s">
        <v>713</v>
      </c>
      <c r="M283" s="335" t="s">
        <v>730</v>
      </c>
      <c r="N283" s="325" t="s">
        <v>714</v>
      </c>
      <c r="O283" s="335" t="s">
        <v>730</v>
      </c>
      <c r="P283" s="325" t="s">
        <v>715</v>
      </c>
      <c r="Q283" s="335" t="s">
        <v>730</v>
      </c>
      <c r="R283" s="325" t="s">
        <v>716</v>
      </c>
      <c r="S283" s="335" t="s">
        <v>730</v>
      </c>
      <c r="T283" s="325" t="s">
        <v>841</v>
      </c>
      <c r="U283" s="334" t="s">
        <v>730</v>
      </c>
      <c r="V283" s="325" t="s">
        <v>4113</v>
      </c>
      <c r="W283" s="339" t="s">
        <v>730</v>
      </c>
      <c r="X283" s="330" t="s">
        <v>850</v>
      </c>
      <c r="Y283" s="331" t="s">
        <v>730</v>
      </c>
      <c r="Z283" s="325" t="s">
        <v>719</v>
      </c>
      <c r="AA283" s="334" t="s">
        <v>730</v>
      </c>
      <c r="AB283" s="325" t="s">
        <v>723</v>
      </c>
      <c r="AC283" s="331" t="s">
        <v>730</v>
      </c>
      <c r="AD283" s="325" t="s">
        <v>4114</v>
      </c>
      <c r="AE283" s="331" t="s">
        <v>730</v>
      </c>
      <c r="AF283" s="325" t="s">
        <v>724</v>
      </c>
      <c r="AG283" s="338" t="s">
        <v>730</v>
      </c>
      <c r="AH283" s="325" t="s">
        <v>735</v>
      </c>
      <c r="AI283" s="335" t="s">
        <v>730</v>
      </c>
      <c r="AJ283" s="325" t="s">
        <v>736</v>
      </c>
      <c r="AK283" s="331" t="s">
        <v>730</v>
      </c>
      <c r="AL283" s="325" t="s">
        <v>3973</v>
      </c>
      <c r="AM283" s="331" t="s">
        <v>730</v>
      </c>
      <c r="AN283" s="330" t="s">
        <v>3949</v>
      </c>
      <c r="AO283" s="337" t="s">
        <v>730</v>
      </c>
      <c r="AP283" s="326"/>
      <c r="AQ283" s="326"/>
      <c r="AR283" s="326"/>
      <c r="AS283" s="325" t="s">
        <v>3968</v>
      </c>
      <c r="AT283" s="334" t="s">
        <v>730</v>
      </c>
      <c r="AU283" s="325" t="s">
        <v>1625</v>
      </c>
      <c r="AV283" s="334" t="s">
        <v>730</v>
      </c>
      <c r="AW283" s="334" t="s">
        <v>730</v>
      </c>
    </row>
    <row r="284" spans="1:49" x14ac:dyDescent="0.25">
      <c r="A284" s="267" t="b">
        <f t="shared" si="16"/>
        <v>0</v>
      </c>
      <c r="B284" s="268" t="b">
        <f t="shared" si="17"/>
        <v>0</v>
      </c>
      <c r="C284" s="269" t="b">
        <f t="shared" si="18"/>
        <v>0</v>
      </c>
      <c r="D284" s="270" t="b">
        <f t="shared" si="19"/>
        <v>0</v>
      </c>
      <c r="F284" s="325" t="s">
        <v>838</v>
      </c>
      <c r="G284" s="335" t="s">
        <v>730</v>
      </c>
      <c r="H284" s="335"/>
      <c r="I284" s="325" t="s">
        <v>1403</v>
      </c>
      <c r="J284" t="s">
        <v>3868</v>
      </c>
      <c r="K284" s="312" t="s">
        <v>3259</v>
      </c>
      <c r="L284" s="325" t="s">
        <v>713</v>
      </c>
      <c r="M284" s="335" t="s">
        <v>730</v>
      </c>
      <c r="N284" s="325" t="s">
        <v>714</v>
      </c>
      <c r="O284" s="335" t="s">
        <v>730</v>
      </c>
      <c r="P284" s="325" t="s">
        <v>715</v>
      </c>
      <c r="Q284" s="335" t="s">
        <v>730</v>
      </c>
      <c r="R284" s="325" t="s">
        <v>716</v>
      </c>
      <c r="S284" s="335" t="s">
        <v>730</v>
      </c>
      <c r="T284" s="325" t="s">
        <v>841</v>
      </c>
      <c r="U284" s="334" t="s">
        <v>730</v>
      </c>
      <c r="V284" s="325" t="s">
        <v>4113</v>
      </c>
      <c r="W284" s="339" t="s">
        <v>730</v>
      </c>
      <c r="X284" s="330" t="s">
        <v>850</v>
      </c>
      <c r="Y284" s="331" t="s">
        <v>730</v>
      </c>
      <c r="Z284" s="325" t="s">
        <v>719</v>
      </c>
      <c r="AA284" s="334" t="s">
        <v>730</v>
      </c>
      <c r="AB284" s="325" t="s">
        <v>723</v>
      </c>
      <c r="AC284" s="331" t="s">
        <v>730</v>
      </c>
      <c r="AD284" s="325" t="s">
        <v>4114</v>
      </c>
      <c r="AE284" s="331" t="s">
        <v>730</v>
      </c>
      <c r="AF284" s="325" t="s">
        <v>724</v>
      </c>
      <c r="AG284" s="338" t="s">
        <v>730</v>
      </c>
      <c r="AH284" s="325" t="s">
        <v>735</v>
      </c>
      <c r="AI284" s="335" t="s">
        <v>730</v>
      </c>
      <c r="AJ284" s="325" t="s">
        <v>736</v>
      </c>
      <c r="AK284" s="331" t="s">
        <v>730</v>
      </c>
      <c r="AL284" s="325" t="s">
        <v>3973</v>
      </c>
      <c r="AM284" s="331" t="s">
        <v>730</v>
      </c>
      <c r="AN284" s="330" t="s">
        <v>3949</v>
      </c>
      <c r="AO284" s="337" t="s">
        <v>730</v>
      </c>
      <c r="AP284" s="326"/>
      <c r="AQ284" s="326"/>
      <c r="AR284" s="326"/>
      <c r="AS284" s="325" t="s">
        <v>3968</v>
      </c>
      <c r="AT284" s="334" t="s">
        <v>730</v>
      </c>
      <c r="AU284" s="325" t="s">
        <v>1625</v>
      </c>
      <c r="AV284" s="334" t="s">
        <v>730</v>
      </c>
      <c r="AW284" s="334" t="s">
        <v>730</v>
      </c>
    </row>
    <row r="285" spans="1:49" x14ac:dyDescent="0.25">
      <c r="A285" s="267" t="b">
        <f t="shared" si="16"/>
        <v>0</v>
      </c>
      <c r="B285" s="268" t="b">
        <f t="shared" si="17"/>
        <v>0</v>
      </c>
      <c r="C285" s="269" t="b">
        <f t="shared" si="18"/>
        <v>0</v>
      </c>
      <c r="D285" s="270" t="b">
        <f t="shared" si="19"/>
        <v>0</v>
      </c>
      <c r="F285" s="325" t="s">
        <v>838</v>
      </c>
      <c r="G285" s="335" t="s">
        <v>730</v>
      </c>
      <c r="H285" s="335"/>
      <c r="I285" s="325" t="s">
        <v>1403</v>
      </c>
      <c r="J285" t="s">
        <v>3869</v>
      </c>
      <c r="K285" s="312" t="s">
        <v>3259</v>
      </c>
      <c r="L285" s="325" t="s">
        <v>713</v>
      </c>
      <c r="M285" s="335" t="s">
        <v>730</v>
      </c>
      <c r="N285" s="325" t="s">
        <v>714</v>
      </c>
      <c r="O285" s="335" t="s">
        <v>730</v>
      </c>
      <c r="P285" s="325" t="s">
        <v>715</v>
      </c>
      <c r="Q285" s="335" t="s">
        <v>730</v>
      </c>
      <c r="R285" s="325" t="s">
        <v>716</v>
      </c>
      <c r="S285" s="335" t="s">
        <v>730</v>
      </c>
      <c r="T285" s="325" t="s">
        <v>841</v>
      </c>
      <c r="U285" s="334" t="s">
        <v>730</v>
      </c>
      <c r="V285" s="325" t="s">
        <v>4113</v>
      </c>
      <c r="W285" s="339" t="s">
        <v>730</v>
      </c>
      <c r="X285" s="330" t="s">
        <v>850</v>
      </c>
      <c r="Y285" s="331" t="s">
        <v>730</v>
      </c>
      <c r="Z285" s="325" t="s">
        <v>719</v>
      </c>
      <c r="AA285" s="334" t="s">
        <v>730</v>
      </c>
      <c r="AB285" s="325" t="s">
        <v>723</v>
      </c>
      <c r="AC285" s="331" t="s">
        <v>730</v>
      </c>
      <c r="AD285" s="325" t="s">
        <v>4114</v>
      </c>
      <c r="AE285" s="331" t="s">
        <v>730</v>
      </c>
      <c r="AF285" s="325" t="s">
        <v>724</v>
      </c>
      <c r="AG285" s="338" t="s">
        <v>730</v>
      </c>
      <c r="AH285" s="325" t="s">
        <v>735</v>
      </c>
      <c r="AI285" s="335" t="s">
        <v>730</v>
      </c>
      <c r="AJ285" s="325" t="s">
        <v>736</v>
      </c>
      <c r="AK285" s="331" t="s">
        <v>730</v>
      </c>
      <c r="AL285" s="325" t="s">
        <v>3973</v>
      </c>
      <c r="AM285" s="331" t="s">
        <v>730</v>
      </c>
      <c r="AN285" s="330" t="s">
        <v>3949</v>
      </c>
      <c r="AO285" s="337" t="s">
        <v>730</v>
      </c>
      <c r="AP285" s="326"/>
      <c r="AQ285" s="326"/>
      <c r="AR285" s="326"/>
      <c r="AS285" s="325" t="s">
        <v>3968</v>
      </c>
      <c r="AT285" s="334" t="s">
        <v>730</v>
      </c>
      <c r="AU285" s="325" t="s">
        <v>1625</v>
      </c>
      <c r="AV285" s="334" t="s">
        <v>730</v>
      </c>
      <c r="AW285" s="334" t="s">
        <v>730</v>
      </c>
    </row>
    <row r="286" spans="1:49" x14ac:dyDescent="0.25">
      <c r="A286" s="267" t="b">
        <f t="shared" si="16"/>
        <v>0</v>
      </c>
      <c r="B286" s="268" t="b">
        <f t="shared" si="17"/>
        <v>0</v>
      </c>
      <c r="C286" s="269" t="b">
        <f t="shared" si="18"/>
        <v>0</v>
      </c>
      <c r="D286" s="270" t="b">
        <f t="shared" si="19"/>
        <v>0</v>
      </c>
      <c r="F286" s="325" t="s">
        <v>838</v>
      </c>
      <c r="G286" s="335" t="s">
        <v>730</v>
      </c>
      <c r="H286" s="335"/>
      <c r="I286" s="325" t="s">
        <v>1403</v>
      </c>
      <c r="J286" t="s">
        <v>3870</v>
      </c>
      <c r="K286" s="312" t="s">
        <v>3259</v>
      </c>
      <c r="L286" s="325" t="s">
        <v>713</v>
      </c>
      <c r="M286" s="335" t="s">
        <v>730</v>
      </c>
      <c r="N286" s="325" t="s">
        <v>714</v>
      </c>
      <c r="O286" s="335" t="s">
        <v>730</v>
      </c>
      <c r="P286" s="325" t="s">
        <v>715</v>
      </c>
      <c r="Q286" s="335" t="s">
        <v>730</v>
      </c>
      <c r="R286" s="325" t="s">
        <v>716</v>
      </c>
      <c r="S286" s="335" t="s">
        <v>730</v>
      </c>
      <c r="T286" s="325" t="s">
        <v>841</v>
      </c>
      <c r="U286" s="334" t="s">
        <v>730</v>
      </c>
      <c r="V286" s="325" t="s">
        <v>4113</v>
      </c>
      <c r="W286" s="339" t="s">
        <v>730</v>
      </c>
      <c r="X286" s="330" t="s">
        <v>850</v>
      </c>
      <c r="Y286" s="331" t="s">
        <v>730</v>
      </c>
      <c r="Z286" s="325" t="s">
        <v>719</v>
      </c>
      <c r="AA286" s="334" t="s">
        <v>730</v>
      </c>
      <c r="AB286" s="325" t="s">
        <v>723</v>
      </c>
      <c r="AC286" s="331" t="s">
        <v>730</v>
      </c>
      <c r="AD286" s="325" t="s">
        <v>4114</v>
      </c>
      <c r="AE286" s="331" t="s">
        <v>730</v>
      </c>
      <c r="AF286" s="325" t="s">
        <v>724</v>
      </c>
      <c r="AG286" s="338" t="s">
        <v>730</v>
      </c>
      <c r="AH286" s="325" t="s">
        <v>735</v>
      </c>
      <c r="AI286" s="335" t="s">
        <v>730</v>
      </c>
      <c r="AJ286" s="325" t="s">
        <v>736</v>
      </c>
      <c r="AK286" s="331" t="s">
        <v>730</v>
      </c>
      <c r="AL286" s="325" t="s">
        <v>3973</v>
      </c>
      <c r="AM286" s="331" t="s">
        <v>730</v>
      </c>
      <c r="AN286" s="330" t="s">
        <v>3949</v>
      </c>
      <c r="AO286" s="337" t="s">
        <v>730</v>
      </c>
      <c r="AP286" s="326"/>
      <c r="AQ286" s="326"/>
      <c r="AR286" s="326"/>
      <c r="AS286" s="325" t="s">
        <v>3968</v>
      </c>
      <c r="AT286" s="334" t="s">
        <v>730</v>
      </c>
      <c r="AU286" s="325" t="s">
        <v>1625</v>
      </c>
      <c r="AV286" s="334" t="s">
        <v>730</v>
      </c>
      <c r="AW286" s="334" t="s">
        <v>730</v>
      </c>
    </row>
    <row r="287" spans="1:49" x14ac:dyDescent="0.25">
      <c r="A287" s="267" t="b">
        <f t="shared" si="16"/>
        <v>0</v>
      </c>
      <c r="B287" s="268" t="b">
        <f t="shared" si="17"/>
        <v>0</v>
      </c>
      <c r="C287" s="269" t="b">
        <f t="shared" si="18"/>
        <v>0</v>
      </c>
      <c r="D287" s="270" t="b">
        <f t="shared" si="19"/>
        <v>0</v>
      </c>
      <c r="F287" s="325" t="s">
        <v>838</v>
      </c>
      <c r="G287" s="335" t="s">
        <v>730</v>
      </c>
      <c r="H287" s="335"/>
      <c r="I287" s="325" t="s">
        <v>1403</v>
      </c>
      <c r="J287" t="s">
        <v>3871</v>
      </c>
      <c r="K287" s="312" t="s">
        <v>3259</v>
      </c>
      <c r="L287" s="325" t="s">
        <v>713</v>
      </c>
      <c r="M287" s="335" t="s">
        <v>730</v>
      </c>
      <c r="N287" s="325" t="s">
        <v>714</v>
      </c>
      <c r="O287" s="335" t="s">
        <v>730</v>
      </c>
      <c r="P287" s="325" t="s">
        <v>715</v>
      </c>
      <c r="Q287" s="335" t="s">
        <v>730</v>
      </c>
      <c r="R287" s="325" t="s">
        <v>716</v>
      </c>
      <c r="S287" s="335" t="s">
        <v>730</v>
      </c>
      <c r="T287" s="325" t="s">
        <v>841</v>
      </c>
      <c r="U287" s="334" t="s">
        <v>730</v>
      </c>
      <c r="V287" s="325" t="s">
        <v>4113</v>
      </c>
      <c r="W287" s="339" t="s">
        <v>730</v>
      </c>
      <c r="X287" s="330" t="s">
        <v>850</v>
      </c>
      <c r="Y287" s="331" t="s">
        <v>730</v>
      </c>
      <c r="Z287" s="325" t="s">
        <v>719</v>
      </c>
      <c r="AA287" s="334" t="s">
        <v>730</v>
      </c>
      <c r="AB287" s="325" t="s">
        <v>723</v>
      </c>
      <c r="AC287" s="331" t="s">
        <v>730</v>
      </c>
      <c r="AD287" s="325" t="s">
        <v>4114</v>
      </c>
      <c r="AE287" s="331" t="s">
        <v>730</v>
      </c>
      <c r="AF287" s="325" t="s">
        <v>724</v>
      </c>
      <c r="AG287" s="338" t="s">
        <v>730</v>
      </c>
      <c r="AH287" s="325" t="s">
        <v>735</v>
      </c>
      <c r="AI287" s="335" t="s">
        <v>730</v>
      </c>
      <c r="AJ287" s="325" t="s">
        <v>736</v>
      </c>
      <c r="AK287" s="331" t="s">
        <v>730</v>
      </c>
      <c r="AL287" s="325" t="s">
        <v>3973</v>
      </c>
      <c r="AM287" s="331" t="s">
        <v>730</v>
      </c>
      <c r="AN287" s="330" t="s">
        <v>3949</v>
      </c>
      <c r="AO287" s="337" t="s">
        <v>730</v>
      </c>
      <c r="AP287" s="326"/>
      <c r="AQ287" s="326"/>
      <c r="AR287" s="326"/>
      <c r="AS287" s="325" t="s">
        <v>3968</v>
      </c>
      <c r="AT287" s="334" t="s">
        <v>730</v>
      </c>
      <c r="AU287" s="325" t="s">
        <v>1625</v>
      </c>
      <c r="AV287" s="334" t="s">
        <v>730</v>
      </c>
      <c r="AW287" s="334" t="s">
        <v>730</v>
      </c>
    </row>
    <row r="288" spans="1:49" x14ac:dyDescent="0.25">
      <c r="A288" s="267" t="b">
        <f t="shared" si="16"/>
        <v>0</v>
      </c>
      <c r="B288" s="268" t="b">
        <f t="shared" si="17"/>
        <v>0</v>
      </c>
      <c r="C288" s="269" t="b">
        <f t="shared" si="18"/>
        <v>0</v>
      </c>
      <c r="D288" s="270" t="b">
        <f t="shared" si="19"/>
        <v>0</v>
      </c>
      <c r="F288" s="325" t="s">
        <v>838</v>
      </c>
      <c r="G288" s="335" t="s">
        <v>730</v>
      </c>
      <c r="H288" s="335"/>
      <c r="I288" s="325" t="s">
        <v>1403</v>
      </c>
      <c r="J288" t="s">
        <v>3872</v>
      </c>
      <c r="K288" s="312" t="s">
        <v>3259</v>
      </c>
      <c r="L288" s="325" t="s">
        <v>713</v>
      </c>
      <c r="M288" s="335" t="s">
        <v>730</v>
      </c>
      <c r="N288" s="325" t="s">
        <v>714</v>
      </c>
      <c r="O288" s="335" t="s">
        <v>730</v>
      </c>
      <c r="P288" s="325" t="s">
        <v>715</v>
      </c>
      <c r="Q288" s="335" t="s">
        <v>730</v>
      </c>
      <c r="R288" s="325" t="s">
        <v>716</v>
      </c>
      <c r="S288" s="335" t="s">
        <v>730</v>
      </c>
      <c r="T288" s="325" t="s">
        <v>841</v>
      </c>
      <c r="U288" s="334" t="s">
        <v>730</v>
      </c>
      <c r="V288" s="325" t="s">
        <v>4113</v>
      </c>
      <c r="W288" s="339" t="s">
        <v>730</v>
      </c>
      <c r="X288" s="330" t="s">
        <v>850</v>
      </c>
      <c r="Y288" s="331" t="s">
        <v>730</v>
      </c>
      <c r="Z288" s="325" t="s">
        <v>719</v>
      </c>
      <c r="AA288" s="334" t="s">
        <v>730</v>
      </c>
      <c r="AB288" s="325" t="s">
        <v>723</v>
      </c>
      <c r="AC288" s="331" t="s">
        <v>730</v>
      </c>
      <c r="AD288" s="325" t="s">
        <v>4114</v>
      </c>
      <c r="AE288" s="331" t="s">
        <v>730</v>
      </c>
      <c r="AF288" s="325" t="s">
        <v>724</v>
      </c>
      <c r="AG288" s="338" t="s">
        <v>730</v>
      </c>
      <c r="AH288" s="325" t="s">
        <v>735</v>
      </c>
      <c r="AI288" s="335" t="s">
        <v>730</v>
      </c>
      <c r="AJ288" s="325" t="s">
        <v>736</v>
      </c>
      <c r="AK288" s="331" t="s">
        <v>730</v>
      </c>
      <c r="AL288" s="325" t="s">
        <v>3973</v>
      </c>
      <c r="AM288" s="331" t="s">
        <v>730</v>
      </c>
      <c r="AN288" s="330" t="s">
        <v>3949</v>
      </c>
      <c r="AO288" s="337" t="s">
        <v>730</v>
      </c>
      <c r="AP288" s="326"/>
      <c r="AQ288" s="326"/>
      <c r="AR288" s="326"/>
      <c r="AS288" s="325" t="s">
        <v>3968</v>
      </c>
      <c r="AT288" s="334" t="s">
        <v>730</v>
      </c>
      <c r="AU288" s="325" t="s">
        <v>1625</v>
      </c>
      <c r="AV288" s="334" t="s">
        <v>730</v>
      </c>
      <c r="AW288" s="334" t="s">
        <v>730</v>
      </c>
    </row>
    <row r="289" spans="1:49" x14ac:dyDescent="0.25">
      <c r="A289" s="267" t="b">
        <f t="shared" si="16"/>
        <v>0</v>
      </c>
      <c r="B289" s="268" t="b">
        <f t="shared" si="17"/>
        <v>0</v>
      </c>
      <c r="C289" s="269" t="b">
        <f t="shared" si="18"/>
        <v>0</v>
      </c>
      <c r="D289" s="270" t="b">
        <f t="shared" si="19"/>
        <v>0</v>
      </c>
      <c r="F289" s="325" t="s">
        <v>838</v>
      </c>
      <c r="G289" s="335" t="s">
        <v>730</v>
      </c>
      <c r="H289" s="335"/>
      <c r="I289" s="325" t="s">
        <v>1403</v>
      </c>
      <c r="J289" t="s">
        <v>3873</v>
      </c>
      <c r="K289" s="312" t="s">
        <v>3259</v>
      </c>
      <c r="L289" s="325" t="s">
        <v>713</v>
      </c>
      <c r="M289" s="335" t="s">
        <v>730</v>
      </c>
      <c r="N289" s="325" t="s">
        <v>714</v>
      </c>
      <c r="O289" s="335" t="s">
        <v>730</v>
      </c>
      <c r="P289" s="325" t="s">
        <v>715</v>
      </c>
      <c r="Q289" s="335" t="s">
        <v>730</v>
      </c>
      <c r="R289" s="325" t="s">
        <v>716</v>
      </c>
      <c r="S289" s="335" t="s">
        <v>730</v>
      </c>
      <c r="T289" s="325" t="s">
        <v>841</v>
      </c>
      <c r="U289" s="334" t="s">
        <v>730</v>
      </c>
      <c r="V289" s="325" t="s">
        <v>4113</v>
      </c>
      <c r="W289" s="339" t="s">
        <v>730</v>
      </c>
      <c r="X289" s="330" t="s">
        <v>850</v>
      </c>
      <c r="Y289" s="331" t="s">
        <v>730</v>
      </c>
      <c r="Z289" s="325" t="s">
        <v>719</v>
      </c>
      <c r="AA289" s="334" t="s">
        <v>730</v>
      </c>
      <c r="AB289" s="325" t="s">
        <v>723</v>
      </c>
      <c r="AC289" s="331" t="s">
        <v>730</v>
      </c>
      <c r="AD289" s="325" t="s">
        <v>4114</v>
      </c>
      <c r="AE289" s="331" t="s">
        <v>730</v>
      </c>
      <c r="AF289" s="325" t="s">
        <v>724</v>
      </c>
      <c r="AG289" s="338" t="s">
        <v>730</v>
      </c>
      <c r="AH289" s="325" t="s">
        <v>735</v>
      </c>
      <c r="AI289" s="335" t="s">
        <v>730</v>
      </c>
      <c r="AJ289" s="325" t="s">
        <v>736</v>
      </c>
      <c r="AK289" s="331" t="s">
        <v>730</v>
      </c>
      <c r="AL289" s="325" t="s">
        <v>3973</v>
      </c>
      <c r="AM289" s="331" t="s">
        <v>730</v>
      </c>
      <c r="AN289" s="330" t="s">
        <v>3949</v>
      </c>
      <c r="AO289" s="337" t="s">
        <v>730</v>
      </c>
      <c r="AP289" s="326"/>
      <c r="AQ289" s="326"/>
      <c r="AR289" s="326"/>
      <c r="AS289" s="325" t="s">
        <v>3968</v>
      </c>
      <c r="AT289" s="334" t="s">
        <v>730</v>
      </c>
      <c r="AU289" s="325" t="s">
        <v>1625</v>
      </c>
      <c r="AV289" s="334" t="s">
        <v>730</v>
      </c>
      <c r="AW289" s="334" t="s">
        <v>730</v>
      </c>
    </row>
    <row r="290" spans="1:49" x14ac:dyDescent="0.25">
      <c r="A290" s="267" t="b">
        <f t="shared" si="16"/>
        <v>0</v>
      </c>
      <c r="B290" s="268" t="b">
        <f t="shared" si="17"/>
        <v>0</v>
      </c>
      <c r="C290" s="269" t="b">
        <f t="shared" si="18"/>
        <v>0</v>
      </c>
      <c r="D290" s="270" t="b">
        <f t="shared" si="19"/>
        <v>0</v>
      </c>
      <c r="F290" s="325" t="s">
        <v>838</v>
      </c>
      <c r="G290" s="335" t="s">
        <v>730</v>
      </c>
      <c r="H290" s="335"/>
      <c r="I290" s="325" t="s">
        <v>1403</v>
      </c>
      <c r="J290" t="s">
        <v>3874</v>
      </c>
      <c r="K290" s="312" t="s">
        <v>3259</v>
      </c>
      <c r="L290" s="325" t="s">
        <v>713</v>
      </c>
      <c r="M290" s="335" t="s">
        <v>730</v>
      </c>
      <c r="N290" s="325" t="s">
        <v>714</v>
      </c>
      <c r="O290" s="335" t="s">
        <v>730</v>
      </c>
      <c r="P290" s="325" t="s">
        <v>715</v>
      </c>
      <c r="Q290" s="335" t="s">
        <v>730</v>
      </c>
      <c r="R290" s="325" t="s">
        <v>716</v>
      </c>
      <c r="S290" s="335" t="s">
        <v>730</v>
      </c>
      <c r="T290" s="325" t="s">
        <v>841</v>
      </c>
      <c r="U290" s="334" t="s">
        <v>730</v>
      </c>
      <c r="V290" s="325" t="s">
        <v>4113</v>
      </c>
      <c r="W290" s="339" t="s">
        <v>730</v>
      </c>
      <c r="X290" s="330" t="s">
        <v>850</v>
      </c>
      <c r="Y290" s="331" t="s">
        <v>730</v>
      </c>
      <c r="Z290" s="325" t="s">
        <v>719</v>
      </c>
      <c r="AA290" s="334" t="s">
        <v>730</v>
      </c>
      <c r="AB290" s="325" t="s">
        <v>723</v>
      </c>
      <c r="AC290" s="331" t="s">
        <v>730</v>
      </c>
      <c r="AD290" s="325" t="s">
        <v>4114</v>
      </c>
      <c r="AE290" s="331" t="s">
        <v>730</v>
      </c>
      <c r="AF290" s="325" t="s">
        <v>724</v>
      </c>
      <c r="AG290" s="338" t="s">
        <v>730</v>
      </c>
      <c r="AH290" s="325" t="s">
        <v>735</v>
      </c>
      <c r="AI290" s="335" t="s">
        <v>730</v>
      </c>
      <c r="AJ290" s="325" t="s">
        <v>736</v>
      </c>
      <c r="AK290" s="331" t="s">
        <v>730</v>
      </c>
      <c r="AL290" s="325" t="s">
        <v>3973</v>
      </c>
      <c r="AM290" s="331" t="s">
        <v>730</v>
      </c>
      <c r="AN290" s="330" t="s">
        <v>3949</v>
      </c>
      <c r="AO290" s="337" t="s">
        <v>730</v>
      </c>
      <c r="AP290" s="326"/>
      <c r="AQ290" s="326"/>
      <c r="AR290" s="326"/>
      <c r="AS290" s="325" t="s">
        <v>3968</v>
      </c>
      <c r="AT290" s="334" t="s">
        <v>730</v>
      </c>
      <c r="AU290" s="325" t="s">
        <v>1625</v>
      </c>
      <c r="AV290" s="334" t="s">
        <v>730</v>
      </c>
      <c r="AW290" s="334" t="s">
        <v>730</v>
      </c>
    </row>
    <row r="291" spans="1:49" x14ac:dyDescent="0.25">
      <c r="A291" s="267" t="b">
        <f t="shared" si="16"/>
        <v>0</v>
      </c>
      <c r="B291" s="268" t="b">
        <f t="shared" si="17"/>
        <v>0</v>
      </c>
      <c r="C291" s="269" t="b">
        <f t="shared" si="18"/>
        <v>0</v>
      </c>
      <c r="D291" s="270" t="b">
        <f t="shared" si="19"/>
        <v>0</v>
      </c>
      <c r="F291" s="325" t="s">
        <v>838</v>
      </c>
      <c r="G291" s="335" t="s">
        <v>730</v>
      </c>
      <c r="H291" s="335"/>
      <c r="I291" s="325" t="s">
        <v>1403</v>
      </c>
      <c r="J291" t="s">
        <v>3875</v>
      </c>
      <c r="K291" s="312" t="s">
        <v>3259</v>
      </c>
      <c r="L291" s="325" t="s">
        <v>713</v>
      </c>
      <c r="M291" s="335" t="s">
        <v>730</v>
      </c>
      <c r="N291" s="325" t="s">
        <v>714</v>
      </c>
      <c r="O291" s="335" t="s">
        <v>730</v>
      </c>
      <c r="P291" s="325" t="s">
        <v>715</v>
      </c>
      <c r="Q291" s="335" t="s">
        <v>730</v>
      </c>
      <c r="R291" s="325" t="s">
        <v>716</v>
      </c>
      <c r="S291" s="335" t="s">
        <v>730</v>
      </c>
      <c r="T291" s="325" t="s">
        <v>841</v>
      </c>
      <c r="U291" s="334" t="s">
        <v>730</v>
      </c>
      <c r="V291" s="325" t="s">
        <v>4113</v>
      </c>
      <c r="W291" s="339" t="s">
        <v>730</v>
      </c>
      <c r="X291" s="330" t="s">
        <v>850</v>
      </c>
      <c r="Y291" s="331" t="s">
        <v>730</v>
      </c>
      <c r="Z291" s="325" t="s">
        <v>719</v>
      </c>
      <c r="AA291" s="334" t="s">
        <v>730</v>
      </c>
      <c r="AB291" s="325" t="s">
        <v>723</v>
      </c>
      <c r="AC291" s="331" t="s">
        <v>730</v>
      </c>
      <c r="AD291" s="325" t="s">
        <v>4114</v>
      </c>
      <c r="AE291" s="331" t="s">
        <v>730</v>
      </c>
      <c r="AF291" s="325" t="s">
        <v>724</v>
      </c>
      <c r="AG291" s="338" t="s">
        <v>730</v>
      </c>
      <c r="AH291" s="325" t="s">
        <v>735</v>
      </c>
      <c r="AI291" s="335" t="s">
        <v>730</v>
      </c>
      <c r="AJ291" s="325" t="s">
        <v>736</v>
      </c>
      <c r="AK291" s="331" t="s">
        <v>730</v>
      </c>
      <c r="AL291" s="325" t="s">
        <v>3973</v>
      </c>
      <c r="AM291" s="331" t="s">
        <v>730</v>
      </c>
      <c r="AN291" s="330" t="s">
        <v>3949</v>
      </c>
      <c r="AO291" s="337" t="s">
        <v>730</v>
      </c>
      <c r="AP291" s="326"/>
      <c r="AQ291" s="326"/>
      <c r="AR291" s="326"/>
      <c r="AS291" s="325" t="s">
        <v>3968</v>
      </c>
      <c r="AT291" s="334" t="s">
        <v>730</v>
      </c>
      <c r="AU291" s="325" t="s">
        <v>1625</v>
      </c>
      <c r="AV291" s="334" t="s">
        <v>730</v>
      </c>
      <c r="AW291" s="334" t="s">
        <v>730</v>
      </c>
    </row>
    <row r="292" spans="1:49" x14ac:dyDescent="0.25">
      <c r="A292" s="267" t="b">
        <f t="shared" si="16"/>
        <v>0</v>
      </c>
      <c r="B292" s="268" t="b">
        <f t="shared" si="17"/>
        <v>0</v>
      </c>
      <c r="C292" s="269" t="b">
        <f t="shared" si="18"/>
        <v>0</v>
      </c>
      <c r="D292" s="270" t="b">
        <f t="shared" si="19"/>
        <v>0</v>
      </c>
      <c r="F292" s="325" t="s">
        <v>838</v>
      </c>
      <c r="G292" s="335" t="s">
        <v>730</v>
      </c>
      <c r="H292" s="335"/>
      <c r="I292" s="325" t="s">
        <v>1403</v>
      </c>
      <c r="J292" t="s">
        <v>3876</v>
      </c>
      <c r="K292" s="312" t="s">
        <v>3259</v>
      </c>
      <c r="L292" s="325" t="s">
        <v>713</v>
      </c>
      <c r="M292" s="335" t="s">
        <v>730</v>
      </c>
      <c r="N292" s="325" t="s">
        <v>714</v>
      </c>
      <c r="O292" s="335" t="s">
        <v>730</v>
      </c>
      <c r="P292" s="325" t="s">
        <v>715</v>
      </c>
      <c r="Q292" s="335" t="s">
        <v>730</v>
      </c>
      <c r="R292" s="325" t="s">
        <v>716</v>
      </c>
      <c r="S292" s="335" t="s">
        <v>730</v>
      </c>
      <c r="T292" s="325" t="s">
        <v>841</v>
      </c>
      <c r="U292" s="334" t="s">
        <v>730</v>
      </c>
      <c r="V292" s="325" t="s">
        <v>4113</v>
      </c>
      <c r="W292" s="339" t="s">
        <v>730</v>
      </c>
      <c r="X292" s="330" t="s">
        <v>850</v>
      </c>
      <c r="Y292" s="331" t="s">
        <v>730</v>
      </c>
      <c r="Z292" s="325" t="s">
        <v>719</v>
      </c>
      <c r="AA292" s="334" t="s">
        <v>730</v>
      </c>
      <c r="AB292" s="325" t="s">
        <v>723</v>
      </c>
      <c r="AC292" s="331" t="s">
        <v>730</v>
      </c>
      <c r="AD292" s="325" t="s">
        <v>4114</v>
      </c>
      <c r="AE292" s="331" t="s">
        <v>730</v>
      </c>
      <c r="AF292" s="325" t="s">
        <v>724</v>
      </c>
      <c r="AG292" s="338" t="s">
        <v>730</v>
      </c>
      <c r="AH292" s="325" t="s">
        <v>735</v>
      </c>
      <c r="AI292" s="335" t="s">
        <v>730</v>
      </c>
      <c r="AJ292" s="325" t="s">
        <v>736</v>
      </c>
      <c r="AK292" s="331" t="s">
        <v>730</v>
      </c>
      <c r="AL292" s="325" t="s">
        <v>3973</v>
      </c>
      <c r="AM292" s="331" t="s">
        <v>730</v>
      </c>
      <c r="AN292" s="330" t="s">
        <v>3949</v>
      </c>
      <c r="AO292" s="337" t="s">
        <v>730</v>
      </c>
      <c r="AP292" s="326"/>
      <c r="AQ292" s="326"/>
      <c r="AR292" s="326"/>
      <c r="AS292" s="325" t="s">
        <v>3968</v>
      </c>
      <c r="AT292" s="334" t="s">
        <v>730</v>
      </c>
      <c r="AU292" s="325" t="s">
        <v>1625</v>
      </c>
      <c r="AV292" s="334" t="s">
        <v>730</v>
      </c>
      <c r="AW292" s="334" t="s">
        <v>730</v>
      </c>
    </row>
    <row r="293" spans="1:49" x14ac:dyDescent="0.25">
      <c r="A293" s="267" t="b">
        <f t="shared" si="16"/>
        <v>0</v>
      </c>
      <c r="B293" s="268" t="b">
        <f t="shared" si="17"/>
        <v>0</v>
      </c>
      <c r="C293" s="269" t="b">
        <f t="shared" si="18"/>
        <v>0</v>
      </c>
      <c r="D293" s="270" t="b">
        <f t="shared" si="19"/>
        <v>0</v>
      </c>
      <c r="F293" s="325" t="s">
        <v>838</v>
      </c>
      <c r="G293" s="335" t="s">
        <v>730</v>
      </c>
      <c r="H293" s="335"/>
      <c r="I293" s="325" t="s">
        <v>1403</v>
      </c>
      <c r="J293" t="s">
        <v>3877</v>
      </c>
      <c r="K293" s="312" t="s">
        <v>3256</v>
      </c>
      <c r="L293" s="325" t="s">
        <v>713</v>
      </c>
      <c r="M293" s="335" t="s">
        <v>730</v>
      </c>
      <c r="N293" s="325" t="s">
        <v>714</v>
      </c>
      <c r="O293" s="335" t="s">
        <v>730</v>
      </c>
      <c r="P293" s="325" t="s">
        <v>715</v>
      </c>
      <c r="Q293" s="335" t="s">
        <v>730</v>
      </c>
      <c r="R293" s="325" t="s">
        <v>716</v>
      </c>
      <c r="S293" s="335" t="s">
        <v>730</v>
      </c>
      <c r="T293" s="325" t="s">
        <v>841</v>
      </c>
      <c r="U293" s="334" t="s">
        <v>730</v>
      </c>
      <c r="V293" s="325" t="s">
        <v>4113</v>
      </c>
      <c r="W293" s="339" t="s">
        <v>730</v>
      </c>
      <c r="X293" s="330" t="s">
        <v>850</v>
      </c>
      <c r="Y293" s="331" t="s">
        <v>730</v>
      </c>
      <c r="Z293" s="325" t="s">
        <v>719</v>
      </c>
      <c r="AA293" s="334" t="s">
        <v>730</v>
      </c>
      <c r="AB293" s="325" t="s">
        <v>723</v>
      </c>
      <c r="AC293" s="331" t="s">
        <v>730</v>
      </c>
      <c r="AD293" s="325" t="s">
        <v>4114</v>
      </c>
      <c r="AE293" s="331" t="s">
        <v>730</v>
      </c>
      <c r="AF293" s="325" t="s">
        <v>724</v>
      </c>
      <c r="AG293" s="338" t="s">
        <v>730</v>
      </c>
      <c r="AH293" s="325" t="s">
        <v>735</v>
      </c>
      <c r="AI293" s="335" t="s">
        <v>730</v>
      </c>
      <c r="AJ293" s="325" t="s">
        <v>736</v>
      </c>
      <c r="AK293" s="331" t="s">
        <v>730</v>
      </c>
      <c r="AL293" s="325" t="s">
        <v>3973</v>
      </c>
      <c r="AM293" s="331" t="s">
        <v>730</v>
      </c>
      <c r="AN293" s="330" t="s">
        <v>3949</v>
      </c>
      <c r="AO293" s="337" t="s">
        <v>730</v>
      </c>
      <c r="AP293" s="326"/>
      <c r="AQ293" s="326"/>
      <c r="AR293" s="326"/>
      <c r="AS293" s="325" t="s">
        <v>3968</v>
      </c>
      <c r="AT293" s="334" t="s">
        <v>730</v>
      </c>
      <c r="AU293" s="325" t="s">
        <v>1625</v>
      </c>
      <c r="AV293" s="334" t="s">
        <v>730</v>
      </c>
      <c r="AW293" s="334" t="s">
        <v>730</v>
      </c>
    </row>
    <row r="294" spans="1:49" x14ac:dyDescent="0.25">
      <c r="A294" s="267" t="b">
        <f t="shared" si="16"/>
        <v>0</v>
      </c>
      <c r="B294" s="268" t="b">
        <f t="shared" si="17"/>
        <v>0</v>
      </c>
      <c r="C294" s="269" t="b">
        <f t="shared" si="18"/>
        <v>0</v>
      </c>
      <c r="D294" s="270" t="b">
        <f t="shared" si="19"/>
        <v>0</v>
      </c>
      <c r="F294" s="325" t="s">
        <v>838</v>
      </c>
      <c r="G294" s="335" t="s">
        <v>730</v>
      </c>
      <c r="H294" s="335"/>
      <c r="I294" s="325" t="s">
        <v>1403</v>
      </c>
      <c r="J294" t="s">
        <v>3878</v>
      </c>
      <c r="K294" s="312" t="s">
        <v>3256</v>
      </c>
      <c r="L294" s="325" t="s">
        <v>713</v>
      </c>
      <c r="M294" s="335" t="s">
        <v>730</v>
      </c>
      <c r="N294" s="325" t="s">
        <v>714</v>
      </c>
      <c r="O294" s="335" t="s">
        <v>730</v>
      </c>
      <c r="P294" s="325" t="s">
        <v>715</v>
      </c>
      <c r="Q294" s="335" t="s">
        <v>730</v>
      </c>
      <c r="R294" s="325" t="s">
        <v>716</v>
      </c>
      <c r="S294" s="335" t="s">
        <v>730</v>
      </c>
      <c r="T294" s="325" t="s">
        <v>841</v>
      </c>
      <c r="U294" s="334" t="s">
        <v>730</v>
      </c>
      <c r="V294" s="325" t="s">
        <v>4113</v>
      </c>
      <c r="W294" s="339" t="s">
        <v>730</v>
      </c>
      <c r="X294" s="330" t="s">
        <v>850</v>
      </c>
      <c r="Y294" s="331" t="s">
        <v>730</v>
      </c>
      <c r="Z294" s="325" t="s">
        <v>719</v>
      </c>
      <c r="AA294" s="334" t="s">
        <v>730</v>
      </c>
      <c r="AB294" s="325" t="s">
        <v>723</v>
      </c>
      <c r="AC294" s="331" t="s">
        <v>730</v>
      </c>
      <c r="AD294" s="325" t="s">
        <v>4114</v>
      </c>
      <c r="AE294" s="331" t="s">
        <v>730</v>
      </c>
      <c r="AF294" s="325" t="s">
        <v>724</v>
      </c>
      <c r="AG294" s="338" t="s">
        <v>730</v>
      </c>
      <c r="AH294" s="325" t="s">
        <v>735</v>
      </c>
      <c r="AI294" s="335" t="s">
        <v>730</v>
      </c>
      <c r="AJ294" s="325" t="s">
        <v>736</v>
      </c>
      <c r="AK294" s="331" t="s">
        <v>730</v>
      </c>
      <c r="AL294" s="325" t="s">
        <v>3973</v>
      </c>
      <c r="AM294" s="331" t="s">
        <v>730</v>
      </c>
      <c r="AN294" s="330" t="s">
        <v>3949</v>
      </c>
      <c r="AO294" s="337" t="s">
        <v>730</v>
      </c>
      <c r="AP294" s="326"/>
      <c r="AQ294" s="326"/>
      <c r="AR294" s="326"/>
      <c r="AS294" s="325" t="s">
        <v>3968</v>
      </c>
      <c r="AT294" s="334" t="s">
        <v>730</v>
      </c>
      <c r="AU294" s="325" t="s">
        <v>1625</v>
      </c>
      <c r="AV294" s="334" t="s">
        <v>730</v>
      </c>
      <c r="AW294" s="334" t="s">
        <v>730</v>
      </c>
    </row>
    <row r="295" spans="1:49" x14ac:dyDescent="0.25">
      <c r="A295" s="267" t="b">
        <f t="shared" si="16"/>
        <v>0</v>
      </c>
      <c r="B295" s="268" t="b">
        <f t="shared" si="17"/>
        <v>0</v>
      </c>
      <c r="C295" s="269" t="b">
        <f t="shared" si="18"/>
        <v>0</v>
      </c>
      <c r="D295" s="270" t="b">
        <f t="shared" si="19"/>
        <v>0</v>
      </c>
      <c r="F295" s="325" t="s">
        <v>838</v>
      </c>
      <c r="G295" s="335" t="s">
        <v>730</v>
      </c>
      <c r="H295" s="335"/>
      <c r="I295" s="325" t="s">
        <v>1403</v>
      </c>
      <c r="J295" t="s">
        <v>3879</v>
      </c>
      <c r="K295" s="312" t="s">
        <v>3256</v>
      </c>
      <c r="L295" s="325" t="s">
        <v>713</v>
      </c>
      <c r="M295" s="335" t="s">
        <v>730</v>
      </c>
      <c r="N295" s="325" t="s">
        <v>714</v>
      </c>
      <c r="O295" s="335" t="s">
        <v>730</v>
      </c>
      <c r="P295" s="325" t="s">
        <v>715</v>
      </c>
      <c r="Q295" s="335" t="s">
        <v>730</v>
      </c>
      <c r="R295" s="325" t="s">
        <v>716</v>
      </c>
      <c r="S295" s="335" t="s">
        <v>730</v>
      </c>
      <c r="T295" s="325" t="s">
        <v>841</v>
      </c>
      <c r="U295" s="334" t="s">
        <v>730</v>
      </c>
      <c r="V295" s="325" t="s">
        <v>4113</v>
      </c>
      <c r="W295" s="339" t="s">
        <v>730</v>
      </c>
      <c r="X295" s="330" t="s">
        <v>850</v>
      </c>
      <c r="Y295" s="331" t="s">
        <v>730</v>
      </c>
      <c r="Z295" s="325" t="s">
        <v>719</v>
      </c>
      <c r="AA295" s="334" t="s">
        <v>730</v>
      </c>
      <c r="AB295" s="325" t="s">
        <v>723</v>
      </c>
      <c r="AC295" s="331" t="s">
        <v>730</v>
      </c>
      <c r="AD295" s="325" t="s">
        <v>4114</v>
      </c>
      <c r="AE295" s="331" t="s">
        <v>730</v>
      </c>
      <c r="AF295" s="325" t="s">
        <v>724</v>
      </c>
      <c r="AG295" s="338" t="s">
        <v>730</v>
      </c>
      <c r="AH295" s="325" t="s">
        <v>735</v>
      </c>
      <c r="AI295" s="335" t="s">
        <v>730</v>
      </c>
      <c r="AJ295" s="325" t="s">
        <v>736</v>
      </c>
      <c r="AK295" s="331" t="s">
        <v>730</v>
      </c>
      <c r="AL295" s="325" t="s">
        <v>3973</v>
      </c>
      <c r="AM295" s="331" t="s">
        <v>730</v>
      </c>
      <c r="AN295" s="330" t="s">
        <v>3949</v>
      </c>
      <c r="AO295" s="337" t="s">
        <v>730</v>
      </c>
      <c r="AP295" s="326"/>
      <c r="AQ295" s="326"/>
      <c r="AR295" s="326"/>
      <c r="AS295" s="325" t="s">
        <v>3968</v>
      </c>
      <c r="AT295" s="334" t="s">
        <v>730</v>
      </c>
      <c r="AU295" s="325" t="s">
        <v>1625</v>
      </c>
      <c r="AV295" s="334" t="s">
        <v>730</v>
      </c>
      <c r="AW295" s="334" t="s">
        <v>730</v>
      </c>
    </row>
    <row r="296" spans="1:49" x14ac:dyDescent="0.25">
      <c r="A296" s="267" t="b">
        <f t="shared" si="16"/>
        <v>0</v>
      </c>
      <c r="B296" s="268" t="b">
        <f t="shared" si="17"/>
        <v>0</v>
      </c>
      <c r="C296" s="269" t="b">
        <f t="shared" si="18"/>
        <v>0</v>
      </c>
      <c r="D296" s="270" t="b">
        <f t="shared" si="19"/>
        <v>0</v>
      </c>
      <c r="F296" s="325" t="s">
        <v>838</v>
      </c>
      <c r="G296" s="335" t="s">
        <v>730</v>
      </c>
      <c r="H296" s="335"/>
      <c r="I296" s="325" t="s">
        <v>1403</v>
      </c>
      <c r="J296" t="s">
        <v>3880</v>
      </c>
      <c r="K296" s="312" t="s">
        <v>3256</v>
      </c>
      <c r="L296" s="325" t="s">
        <v>713</v>
      </c>
      <c r="M296" s="335" t="s">
        <v>730</v>
      </c>
      <c r="N296" s="325" t="s">
        <v>714</v>
      </c>
      <c r="O296" s="335" t="s">
        <v>730</v>
      </c>
      <c r="P296" s="325" t="s">
        <v>715</v>
      </c>
      <c r="Q296" s="335" t="s">
        <v>730</v>
      </c>
      <c r="R296" s="325" t="s">
        <v>716</v>
      </c>
      <c r="S296" s="335" t="s">
        <v>730</v>
      </c>
      <c r="T296" s="325" t="s">
        <v>841</v>
      </c>
      <c r="U296" s="334" t="s">
        <v>730</v>
      </c>
      <c r="V296" s="325" t="s">
        <v>4113</v>
      </c>
      <c r="W296" s="339" t="s">
        <v>730</v>
      </c>
      <c r="X296" s="330" t="s">
        <v>850</v>
      </c>
      <c r="Y296" s="331" t="s">
        <v>730</v>
      </c>
      <c r="Z296" s="325" t="s">
        <v>719</v>
      </c>
      <c r="AA296" s="334" t="s">
        <v>730</v>
      </c>
      <c r="AB296" s="325" t="s">
        <v>723</v>
      </c>
      <c r="AC296" s="331" t="s">
        <v>730</v>
      </c>
      <c r="AD296" s="325" t="s">
        <v>4114</v>
      </c>
      <c r="AE296" s="331" t="s">
        <v>730</v>
      </c>
      <c r="AF296" s="325" t="s">
        <v>724</v>
      </c>
      <c r="AG296" s="338" t="s">
        <v>730</v>
      </c>
      <c r="AH296" s="325" t="s">
        <v>735</v>
      </c>
      <c r="AI296" s="335" t="s">
        <v>730</v>
      </c>
      <c r="AJ296" s="325" t="s">
        <v>736</v>
      </c>
      <c r="AK296" s="331" t="s">
        <v>730</v>
      </c>
      <c r="AL296" s="325" t="s">
        <v>3973</v>
      </c>
      <c r="AM296" s="331" t="s">
        <v>730</v>
      </c>
      <c r="AN296" s="330" t="s">
        <v>3949</v>
      </c>
      <c r="AO296" s="337" t="s">
        <v>730</v>
      </c>
      <c r="AP296" s="326"/>
      <c r="AQ296" s="326"/>
      <c r="AR296" s="326"/>
      <c r="AS296" s="325" t="s">
        <v>3968</v>
      </c>
      <c r="AT296" s="334" t="s">
        <v>730</v>
      </c>
      <c r="AU296" s="325" t="s">
        <v>1625</v>
      </c>
      <c r="AV296" s="334" t="s">
        <v>730</v>
      </c>
      <c r="AW296" s="334" t="s">
        <v>730</v>
      </c>
    </row>
    <row r="297" spans="1:49" x14ac:dyDescent="0.25">
      <c r="A297" s="267" t="b">
        <f t="shared" si="16"/>
        <v>0</v>
      </c>
      <c r="B297" s="268" t="b">
        <f t="shared" si="17"/>
        <v>0</v>
      </c>
      <c r="C297" s="269" t="b">
        <f t="shared" si="18"/>
        <v>0</v>
      </c>
      <c r="D297" s="270" t="b">
        <f t="shared" si="19"/>
        <v>0</v>
      </c>
      <c r="F297" s="325" t="s">
        <v>838</v>
      </c>
      <c r="G297" s="335" t="s">
        <v>730</v>
      </c>
      <c r="H297" s="335"/>
      <c r="I297" s="325" t="s">
        <v>1403</v>
      </c>
      <c r="J297" t="s">
        <v>3881</v>
      </c>
      <c r="K297" s="312" t="s">
        <v>3256</v>
      </c>
      <c r="L297" s="325" t="s">
        <v>713</v>
      </c>
      <c r="M297" s="335" t="s">
        <v>730</v>
      </c>
      <c r="N297" s="325" t="s">
        <v>714</v>
      </c>
      <c r="O297" s="335" t="s">
        <v>730</v>
      </c>
      <c r="P297" s="325" t="s">
        <v>715</v>
      </c>
      <c r="Q297" s="335" t="s">
        <v>730</v>
      </c>
      <c r="R297" s="325" t="s">
        <v>716</v>
      </c>
      <c r="S297" s="335" t="s">
        <v>730</v>
      </c>
      <c r="T297" s="325" t="s">
        <v>841</v>
      </c>
      <c r="U297" s="334" t="s">
        <v>730</v>
      </c>
      <c r="V297" s="325" t="s">
        <v>4113</v>
      </c>
      <c r="W297" s="339" t="s">
        <v>730</v>
      </c>
      <c r="X297" s="330" t="s">
        <v>850</v>
      </c>
      <c r="Y297" s="331" t="s">
        <v>730</v>
      </c>
      <c r="Z297" s="325" t="s">
        <v>719</v>
      </c>
      <c r="AA297" s="334" t="s">
        <v>730</v>
      </c>
      <c r="AB297" s="325" t="s">
        <v>723</v>
      </c>
      <c r="AC297" s="331" t="s">
        <v>730</v>
      </c>
      <c r="AD297" s="325" t="s">
        <v>4114</v>
      </c>
      <c r="AE297" s="331" t="s">
        <v>730</v>
      </c>
      <c r="AF297" s="325" t="s">
        <v>724</v>
      </c>
      <c r="AG297" s="338" t="s">
        <v>730</v>
      </c>
      <c r="AH297" s="325" t="s">
        <v>735</v>
      </c>
      <c r="AI297" s="335" t="s">
        <v>730</v>
      </c>
      <c r="AJ297" s="325" t="s">
        <v>736</v>
      </c>
      <c r="AK297" s="331" t="s">
        <v>730</v>
      </c>
      <c r="AL297" s="325" t="s">
        <v>3973</v>
      </c>
      <c r="AM297" s="331" t="s">
        <v>730</v>
      </c>
      <c r="AN297" s="330" t="s">
        <v>3949</v>
      </c>
      <c r="AO297" s="337" t="s">
        <v>730</v>
      </c>
      <c r="AP297" s="326"/>
      <c r="AQ297" s="326"/>
      <c r="AR297" s="326"/>
      <c r="AS297" s="325" t="s">
        <v>3968</v>
      </c>
      <c r="AT297" s="334" t="s">
        <v>730</v>
      </c>
      <c r="AU297" s="325" t="s">
        <v>1625</v>
      </c>
      <c r="AV297" s="334" t="s">
        <v>730</v>
      </c>
      <c r="AW297" s="334" t="s">
        <v>730</v>
      </c>
    </row>
    <row r="298" spans="1:49" x14ac:dyDescent="0.25">
      <c r="A298" s="267" t="b">
        <f t="shared" si="16"/>
        <v>0</v>
      </c>
      <c r="B298" s="268" t="b">
        <f t="shared" si="17"/>
        <v>0</v>
      </c>
      <c r="C298" s="269" t="b">
        <f t="shared" si="18"/>
        <v>0</v>
      </c>
      <c r="D298" s="270" t="b">
        <f t="shared" si="19"/>
        <v>0</v>
      </c>
      <c r="F298" s="325" t="s">
        <v>838</v>
      </c>
      <c r="G298" s="335" t="s">
        <v>730</v>
      </c>
      <c r="H298" s="335"/>
      <c r="I298" s="325" t="s">
        <v>1403</v>
      </c>
      <c r="J298" t="s">
        <v>3882</v>
      </c>
      <c r="K298" s="312" t="s">
        <v>3256</v>
      </c>
      <c r="L298" s="325" t="s">
        <v>713</v>
      </c>
      <c r="M298" s="335" t="s">
        <v>730</v>
      </c>
      <c r="N298" s="325" t="s">
        <v>714</v>
      </c>
      <c r="O298" s="335" t="s">
        <v>730</v>
      </c>
      <c r="P298" s="325" t="s">
        <v>715</v>
      </c>
      <c r="Q298" s="335" t="s">
        <v>730</v>
      </c>
      <c r="R298" s="325" t="s">
        <v>716</v>
      </c>
      <c r="S298" s="335" t="s">
        <v>730</v>
      </c>
      <c r="T298" s="325" t="s">
        <v>841</v>
      </c>
      <c r="U298" s="334" t="s">
        <v>730</v>
      </c>
      <c r="V298" s="325" t="s">
        <v>4113</v>
      </c>
      <c r="W298" s="339" t="s">
        <v>730</v>
      </c>
      <c r="X298" s="330" t="s">
        <v>850</v>
      </c>
      <c r="Y298" s="331" t="s">
        <v>730</v>
      </c>
      <c r="Z298" s="325" t="s">
        <v>719</v>
      </c>
      <c r="AA298" s="334" t="s">
        <v>730</v>
      </c>
      <c r="AB298" s="325" t="s">
        <v>723</v>
      </c>
      <c r="AC298" s="331" t="s">
        <v>730</v>
      </c>
      <c r="AD298" s="325" t="s">
        <v>4114</v>
      </c>
      <c r="AE298" s="331" t="s">
        <v>730</v>
      </c>
      <c r="AF298" s="325" t="s">
        <v>724</v>
      </c>
      <c r="AG298" s="338" t="s">
        <v>730</v>
      </c>
      <c r="AH298" s="325" t="s">
        <v>735</v>
      </c>
      <c r="AI298" s="335" t="s">
        <v>730</v>
      </c>
      <c r="AJ298" s="325" t="s">
        <v>736</v>
      </c>
      <c r="AK298" s="331" t="s">
        <v>730</v>
      </c>
      <c r="AL298" s="325" t="s">
        <v>3973</v>
      </c>
      <c r="AM298" s="331" t="s">
        <v>730</v>
      </c>
      <c r="AN298" s="330" t="s">
        <v>3949</v>
      </c>
      <c r="AO298" s="337" t="s">
        <v>730</v>
      </c>
      <c r="AP298" s="326"/>
      <c r="AQ298" s="326"/>
      <c r="AR298" s="326"/>
      <c r="AS298" s="325" t="s">
        <v>3968</v>
      </c>
      <c r="AT298" s="334" t="s">
        <v>730</v>
      </c>
      <c r="AU298" s="325" t="s">
        <v>1625</v>
      </c>
      <c r="AV298" s="334" t="s">
        <v>730</v>
      </c>
      <c r="AW298" s="334" t="s">
        <v>730</v>
      </c>
    </row>
    <row r="299" spans="1:49" x14ac:dyDescent="0.25">
      <c r="A299" s="267" t="b">
        <f t="shared" si="16"/>
        <v>0</v>
      </c>
      <c r="B299" s="268" t="b">
        <f t="shared" si="17"/>
        <v>0</v>
      </c>
      <c r="C299" s="269" t="b">
        <f t="shared" si="18"/>
        <v>0</v>
      </c>
      <c r="D299" s="270" t="b">
        <f t="shared" si="19"/>
        <v>0</v>
      </c>
      <c r="F299" s="325" t="s">
        <v>838</v>
      </c>
      <c r="G299" s="335" t="s">
        <v>730</v>
      </c>
      <c r="H299" s="335"/>
      <c r="I299" s="325" t="s">
        <v>1403</v>
      </c>
      <c r="J299" t="s">
        <v>3883</v>
      </c>
      <c r="K299" s="312" t="s">
        <v>3256</v>
      </c>
      <c r="L299" s="325" t="s">
        <v>713</v>
      </c>
      <c r="M299" s="335" t="s">
        <v>730</v>
      </c>
      <c r="N299" s="325" t="s">
        <v>714</v>
      </c>
      <c r="O299" s="335" t="s">
        <v>730</v>
      </c>
      <c r="P299" s="325" t="s">
        <v>715</v>
      </c>
      <c r="Q299" s="335" t="s">
        <v>730</v>
      </c>
      <c r="R299" s="325" t="s">
        <v>716</v>
      </c>
      <c r="S299" s="335" t="s">
        <v>730</v>
      </c>
      <c r="T299" s="325" t="s">
        <v>841</v>
      </c>
      <c r="U299" s="334" t="s">
        <v>730</v>
      </c>
      <c r="V299" s="325" t="s">
        <v>4113</v>
      </c>
      <c r="W299" s="339" t="s">
        <v>730</v>
      </c>
      <c r="X299" s="330" t="s">
        <v>850</v>
      </c>
      <c r="Y299" s="331" t="s">
        <v>730</v>
      </c>
      <c r="Z299" s="325" t="s">
        <v>719</v>
      </c>
      <c r="AA299" s="334" t="s">
        <v>730</v>
      </c>
      <c r="AB299" s="325" t="s">
        <v>723</v>
      </c>
      <c r="AC299" s="331" t="s">
        <v>730</v>
      </c>
      <c r="AD299" s="325" t="s">
        <v>4114</v>
      </c>
      <c r="AE299" s="331" t="s">
        <v>730</v>
      </c>
      <c r="AF299" s="325" t="s">
        <v>724</v>
      </c>
      <c r="AG299" s="338" t="s">
        <v>730</v>
      </c>
      <c r="AH299" s="325" t="s">
        <v>735</v>
      </c>
      <c r="AI299" s="335" t="s">
        <v>730</v>
      </c>
      <c r="AJ299" s="325" t="s">
        <v>736</v>
      </c>
      <c r="AK299" s="331" t="s">
        <v>730</v>
      </c>
      <c r="AL299" s="325" t="s">
        <v>3973</v>
      </c>
      <c r="AM299" s="331" t="s">
        <v>730</v>
      </c>
      <c r="AN299" s="330" t="s">
        <v>3949</v>
      </c>
      <c r="AO299" s="337" t="s">
        <v>730</v>
      </c>
      <c r="AP299" s="326"/>
      <c r="AQ299" s="326"/>
      <c r="AR299" s="326"/>
      <c r="AS299" s="325" t="s">
        <v>3968</v>
      </c>
      <c r="AT299" s="334" t="s">
        <v>730</v>
      </c>
      <c r="AU299" s="325" t="s">
        <v>1625</v>
      </c>
      <c r="AV299" s="334" t="s">
        <v>730</v>
      </c>
      <c r="AW299" s="334" t="s">
        <v>730</v>
      </c>
    </row>
    <row r="300" spans="1:49" x14ac:dyDescent="0.25">
      <c r="A300" s="267" t="b">
        <f t="shared" si="16"/>
        <v>0</v>
      </c>
      <c r="B300" s="268" t="b">
        <f t="shared" si="17"/>
        <v>0</v>
      </c>
      <c r="C300" s="269" t="b">
        <f t="shared" si="18"/>
        <v>0</v>
      </c>
      <c r="D300" s="270" t="b">
        <f t="shared" si="19"/>
        <v>0</v>
      </c>
      <c r="F300" s="325" t="s">
        <v>838</v>
      </c>
      <c r="G300" s="335" t="s">
        <v>730</v>
      </c>
      <c r="H300" s="335"/>
      <c r="I300" s="325" t="s">
        <v>1403</v>
      </c>
      <c r="J300" t="s">
        <v>3884</v>
      </c>
      <c r="K300" s="312" t="s">
        <v>3256</v>
      </c>
      <c r="L300" s="325" t="s">
        <v>713</v>
      </c>
      <c r="M300" s="335" t="s">
        <v>730</v>
      </c>
      <c r="N300" s="325" t="s">
        <v>714</v>
      </c>
      <c r="O300" s="335" t="s">
        <v>730</v>
      </c>
      <c r="P300" s="325" t="s">
        <v>715</v>
      </c>
      <c r="Q300" s="335" t="s">
        <v>730</v>
      </c>
      <c r="R300" s="325" t="s">
        <v>716</v>
      </c>
      <c r="S300" s="335" t="s">
        <v>730</v>
      </c>
      <c r="T300" s="325" t="s">
        <v>841</v>
      </c>
      <c r="U300" s="334" t="s">
        <v>730</v>
      </c>
      <c r="V300" s="325" t="s">
        <v>4113</v>
      </c>
      <c r="W300" s="339" t="s">
        <v>730</v>
      </c>
      <c r="X300" s="330" t="s">
        <v>850</v>
      </c>
      <c r="Y300" s="331" t="s">
        <v>730</v>
      </c>
      <c r="Z300" s="325" t="s">
        <v>719</v>
      </c>
      <c r="AA300" s="334" t="s">
        <v>730</v>
      </c>
      <c r="AB300" s="325" t="s">
        <v>723</v>
      </c>
      <c r="AC300" s="331" t="s">
        <v>730</v>
      </c>
      <c r="AD300" s="325" t="s">
        <v>4114</v>
      </c>
      <c r="AE300" s="331" t="s">
        <v>730</v>
      </c>
      <c r="AF300" s="325" t="s">
        <v>724</v>
      </c>
      <c r="AG300" s="338" t="s">
        <v>730</v>
      </c>
      <c r="AH300" s="325" t="s">
        <v>735</v>
      </c>
      <c r="AI300" s="335" t="s">
        <v>730</v>
      </c>
      <c r="AJ300" s="325" t="s">
        <v>736</v>
      </c>
      <c r="AK300" s="331" t="s">
        <v>730</v>
      </c>
      <c r="AL300" s="325" t="s">
        <v>3973</v>
      </c>
      <c r="AM300" s="331" t="s">
        <v>730</v>
      </c>
      <c r="AN300" s="330" t="s">
        <v>3949</v>
      </c>
      <c r="AO300" s="337" t="s">
        <v>730</v>
      </c>
      <c r="AP300" s="326"/>
      <c r="AQ300" s="326"/>
      <c r="AR300" s="326"/>
      <c r="AS300" s="325" t="s">
        <v>3968</v>
      </c>
      <c r="AT300" s="334" t="s">
        <v>730</v>
      </c>
      <c r="AU300" s="325" t="s">
        <v>1625</v>
      </c>
      <c r="AV300" s="334" t="s">
        <v>730</v>
      </c>
      <c r="AW300" s="334" t="s">
        <v>730</v>
      </c>
    </row>
    <row r="301" spans="1:49" x14ac:dyDescent="0.25">
      <c r="A301" s="267" t="b">
        <f t="shared" si="16"/>
        <v>0</v>
      </c>
      <c r="B301" s="268" t="b">
        <f t="shared" si="17"/>
        <v>0</v>
      </c>
      <c r="C301" s="269" t="b">
        <f t="shared" si="18"/>
        <v>0</v>
      </c>
      <c r="D301" s="270" t="b">
        <f t="shared" si="19"/>
        <v>0</v>
      </c>
      <c r="F301" s="325" t="s">
        <v>838</v>
      </c>
      <c r="G301" s="335" t="s">
        <v>730</v>
      </c>
      <c r="H301" s="335"/>
      <c r="I301" s="325" t="s">
        <v>1403</v>
      </c>
      <c r="J301" t="s">
        <v>3885</v>
      </c>
      <c r="K301" s="312" t="s">
        <v>3256</v>
      </c>
      <c r="L301" s="325" t="s">
        <v>713</v>
      </c>
      <c r="M301" s="335" t="s">
        <v>730</v>
      </c>
      <c r="N301" s="325" t="s">
        <v>714</v>
      </c>
      <c r="O301" s="335" t="s">
        <v>730</v>
      </c>
      <c r="P301" s="325" t="s">
        <v>715</v>
      </c>
      <c r="Q301" s="335" t="s">
        <v>730</v>
      </c>
      <c r="R301" s="325" t="s">
        <v>716</v>
      </c>
      <c r="S301" s="335" t="s">
        <v>730</v>
      </c>
      <c r="T301" s="325" t="s">
        <v>841</v>
      </c>
      <c r="U301" s="334" t="s">
        <v>730</v>
      </c>
      <c r="V301" s="325" t="s">
        <v>4113</v>
      </c>
      <c r="W301" s="339" t="s">
        <v>730</v>
      </c>
      <c r="X301" s="330" t="s">
        <v>850</v>
      </c>
      <c r="Y301" s="331" t="s">
        <v>730</v>
      </c>
      <c r="Z301" s="325" t="s">
        <v>719</v>
      </c>
      <c r="AA301" s="334" t="s">
        <v>730</v>
      </c>
      <c r="AB301" s="325" t="s">
        <v>723</v>
      </c>
      <c r="AC301" s="331" t="s">
        <v>730</v>
      </c>
      <c r="AD301" s="325" t="s">
        <v>4114</v>
      </c>
      <c r="AE301" s="331" t="s">
        <v>730</v>
      </c>
      <c r="AF301" s="325" t="s">
        <v>724</v>
      </c>
      <c r="AG301" s="338" t="s">
        <v>730</v>
      </c>
      <c r="AH301" s="325" t="s">
        <v>735</v>
      </c>
      <c r="AI301" s="335" t="s">
        <v>730</v>
      </c>
      <c r="AJ301" s="325" t="s">
        <v>736</v>
      </c>
      <c r="AK301" s="331" t="s">
        <v>730</v>
      </c>
      <c r="AL301" s="325" t="s">
        <v>3973</v>
      </c>
      <c r="AM301" s="331" t="s">
        <v>730</v>
      </c>
      <c r="AN301" s="330" t="s">
        <v>3949</v>
      </c>
      <c r="AO301" s="337" t="s">
        <v>730</v>
      </c>
      <c r="AP301" s="326"/>
      <c r="AQ301" s="326"/>
      <c r="AR301" s="326"/>
      <c r="AS301" s="325" t="s">
        <v>3968</v>
      </c>
      <c r="AT301" s="334" t="s">
        <v>730</v>
      </c>
      <c r="AU301" s="325" t="s">
        <v>1625</v>
      </c>
      <c r="AV301" s="334" t="s">
        <v>730</v>
      </c>
      <c r="AW301" s="334" t="s">
        <v>730</v>
      </c>
    </row>
    <row r="302" spans="1:49" x14ac:dyDescent="0.25">
      <c r="A302" s="267" t="b">
        <f t="shared" si="16"/>
        <v>0</v>
      </c>
      <c r="B302" s="268" t="b">
        <f t="shared" si="17"/>
        <v>0</v>
      </c>
      <c r="C302" s="269" t="b">
        <f t="shared" si="18"/>
        <v>0</v>
      </c>
      <c r="D302" s="270" t="b">
        <f t="shared" si="19"/>
        <v>0</v>
      </c>
      <c r="F302" s="325" t="s">
        <v>838</v>
      </c>
      <c r="G302" s="335" t="s">
        <v>730</v>
      </c>
      <c r="H302" s="335"/>
      <c r="I302" s="325" t="s">
        <v>1403</v>
      </c>
      <c r="J302" t="s">
        <v>3886</v>
      </c>
      <c r="K302" s="312" t="s">
        <v>3256</v>
      </c>
      <c r="L302" s="325" t="s">
        <v>713</v>
      </c>
      <c r="M302" s="335" t="s">
        <v>730</v>
      </c>
      <c r="N302" s="325" t="s">
        <v>714</v>
      </c>
      <c r="O302" s="335" t="s">
        <v>730</v>
      </c>
      <c r="P302" s="325" t="s">
        <v>715</v>
      </c>
      <c r="Q302" s="335" t="s">
        <v>730</v>
      </c>
      <c r="R302" s="325" t="s">
        <v>716</v>
      </c>
      <c r="S302" s="335" t="s">
        <v>730</v>
      </c>
      <c r="T302" s="325" t="s">
        <v>841</v>
      </c>
      <c r="U302" s="334" t="s">
        <v>730</v>
      </c>
      <c r="V302" s="325" t="s">
        <v>4113</v>
      </c>
      <c r="W302" s="339" t="s">
        <v>730</v>
      </c>
      <c r="X302" s="330" t="s">
        <v>850</v>
      </c>
      <c r="Y302" s="331" t="s">
        <v>730</v>
      </c>
      <c r="Z302" s="325" t="s">
        <v>719</v>
      </c>
      <c r="AA302" s="334" t="s">
        <v>730</v>
      </c>
      <c r="AB302" s="325" t="s">
        <v>723</v>
      </c>
      <c r="AC302" s="331" t="s">
        <v>730</v>
      </c>
      <c r="AD302" s="325" t="s">
        <v>4114</v>
      </c>
      <c r="AE302" s="331" t="s">
        <v>730</v>
      </c>
      <c r="AF302" s="325" t="s">
        <v>724</v>
      </c>
      <c r="AG302" s="338" t="s">
        <v>730</v>
      </c>
      <c r="AH302" s="325" t="s">
        <v>735</v>
      </c>
      <c r="AI302" s="335" t="s">
        <v>730</v>
      </c>
      <c r="AJ302" s="325" t="s">
        <v>736</v>
      </c>
      <c r="AK302" s="331" t="s">
        <v>730</v>
      </c>
      <c r="AL302" s="325" t="s">
        <v>3973</v>
      </c>
      <c r="AM302" s="331" t="s">
        <v>730</v>
      </c>
      <c r="AN302" s="330" t="s">
        <v>3949</v>
      </c>
      <c r="AO302" s="337" t="s">
        <v>730</v>
      </c>
      <c r="AP302" s="326"/>
      <c r="AQ302" s="326"/>
      <c r="AR302" s="326"/>
      <c r="AS302" s="325" t="s">
        <v>3968</v>
      </c>
      <c r="AT302" s="334" t="s">
        <v>730</v>
      </c>
      <c r="AU302" s="325" t="s">
        <v>1625</v>
      </c>
      <c r="AV302" s="334" t="s">
        <v>730</v>
      </c>
      <c r="AW302" s="334" t="s">
        <v>730</v>
      </c>
    </row>
    <row r="303" spans="1:49" x14ac:dyDescent="0.25">
      <c r="A303" s="267" t="b">
        <f t="shared" si="16"/>
        <v>0</v>
      </c>
      <c r="B303" s="268" t="b">
        <f t="shared" si="17"/>
        <v>0</v>
      </c>
      <c r="C303" s="269" t="b">
        <f t="shared" si="18"/>
        <v>0</v>
      </c>
      <c r="D303" s="270" t="b">
        <f t="shared" si="19"/>
        <v>0</v>
      </c>
      <c r="F303" s="325" t="s">
        <v>838</v>
      </c>
      <c r="G303" s="335" t="s">
        <v>730</v>
      </c>
      <c r="H303" s="335"/>
      <c r="I303" s="325" t="s">
        <v>1403</v>
      </c>
      <c r="J303" t="s">
        <v>3887</v>
      </c>
      <c r="K303" s="312" t="s">
        <v>3256</v>
      </c>
      <c r="L303" s="325" t="s">
        <v>713</v>
      </c>
      <c r="M303" s="335" t="s">
        <v>730</v>
      </c>
      <c r="N303" s="325" t="s">
        <v>714</v>
      </c>
      <c r="O303" s="335" t="s">
        <v>730</v>
      </c>
      <c r="P303" s="325" t="s">
        <v>715</v>
      </c>
      <c r="Q303" s="335" t="s">
        <v>730</v>
      </c>
      <c r="R303" s="325" t="s">
        <v>716</v>
      </c>
      <c r="S303" s="335" t="s">
        <v>730</v>
      </c>
      <c r="T303" s="325" t="s">
        <v>841</v>
      </c>
      <c r="U303" s="334" t="s">
        <v>730</v>
      </c>
      <c r="V303" s="325" t="s">
        <v>4113</v>
      </c>
      <c r="W303" s="339" t="s">
        <v>730</v>
      </c>
      <c r="X303" s="330" t="s">
        <v>850</v>
      </c>
      <c r="Y303" s="331" t="s">
        <v>730</v>
      </c>
      <c r="Z303" s="325" t="s">
        <v>719</v>
      </c>
      <c r="AA303" s="334" t="s">
        <v>730</v>
      </c>
      <c r="AB303" s="325" t="s">
        <v>723</v>
      </c>
      <c r="AC303" s="331" t="s">
        <v>730</v>
      </c>
      <c r="AD303" s="325" t="s">
        <v>4114</v>
      </c>
      <c r="AE303" s="331" t="s">
        <v>730</v>
      </c>
      <c r="AF303" s="325" t="s">
        <v>724</v>
      </c>
      <c r="AG303" s="338" t="s">
        <v>730</v>
      </c>
      <c r="AH303" s="325" t="s">
        <v>735</v>
      </c>
      <c r="AI303" s="335" t="s">
        <v>730</v>
      </c>
      <c r="AJ303" s="325" t="s">
        <v>736</v>
      </c>
      <c r="AK303" s="331" t="s">
        <v>730</v>
      </c>
      <c r="AL303" s="325" t="s">
        <v>3973</v>
      </c>
      <c r="AM303" s="331" t="s">
        <v>730</v>
      </c>
      <c r="AN303" s="330" t="s">
        <v>3949</v>
      </c>
      <c r="AO303" s="337" t="s">
        <v>730</v>
      </c>
      <c r="AP303" s="326"/>
      <c r="AQ303" s="326"/>
      <c r="AR303" s="326"/>
      <c r="AS303" s="325" t="s">
        <v>3968</v>
      </c>
      <c r="AT303" s="334" t="s">
        <v>730</v>
      </c>
      <c r="AU303" s="325" t="s">
        <v>1625</v>
      </c>
      <c r="AV303" s="334" t="s">
        <v>730</v>
      </c>
      <c r="AW303" s="334" t="s">
        <v>730</v>
      </c>
    </row>
    <row r="304" spans="1:49" x14ac:dyDescent="0.25">
      <c r="A304" s="267" t="b">
        <f t="shared" si="16"/>
        <v>0</v>
      </c>
      <c r="B304" s="268" t="b">
        <f t="shared" si="17"/>
        <v>0</v>
      </c>
      <c r="C304" s="269" t="b">
        <f t="shared" si="18"/>
        <v>0</v>
      </c>
      <c r="D304" s="270" t="b">
        <f t="shared" si="19"/>
        <v>0</v>
      </c>
      <c r="F304" s="325" t="s">
        <v>838</v>
      </c>
      <c r="G304" s="335" t="s">
        <v>730</v>
      </c>
      <c r="H304" s="335"/>
      <c r="I304" s="325" t="s">
        <v>1403</v>
      </c>
      <c r="J304" t="s">
        <v>3888</v>
      </c>
      <c r="K304" s="312" t="s">
        <v>3256</v>
      </c>
      <c r="L304" s="325" t="s">
        <v>713</v>
      </c>
      <c r="M304" s="335" t="s">
        <v>730</v>
      </c>
      <c r="N304" s="325" t="s">
        <v>714</v>
      </c>
      <c r="O304" s="335" t="s">
        <v>730</v>
      </c>
      <c r="P304" s="325" t="s">
        <v>715</v>
      </c>
      <c r="Q304" s="335" t="s">
        <v>730</v>
      </c>
      <c r="R304" s="325" t="s">
        <v>716</v>
      </c>
      <c r="S304" s="335" t="s">
        <v>730</v>
      </c>
      <c r="T304" s="325" t="s">
        <v>841</v>
      </c>
      <c r="U304" s="334" t="s">
        <v>730</v>
      </c>
      <c r="V304" s="325" t="s">
        <v>4113</v>
      </c>
      <c r="W304" s="339" t="s">
        <v>730</v>
      </c>
      <c r="X304" s="330" t="s">
        <v>850</v>
      </c>
      <c r="Y304" s="331" t="s">
        <v>730</v>
      </c>
      <c r="Z304" s="325" t="s">
        <v>719</v>
      </c>
      <c r="AA304" s="334" t="s">
        <v>730</v>
      </c>
      <c r="AB304" s="325" t="s">
        <v>723</v>
      </c>
      <c r="AC304" s="331" t="s">
        <v>730</v>
      </c>
      <c r="AD304" s="325" t="s">
        <v>4114</v>
      </c>
      <c r="AE304" s="331" t="s">
        <v>730</v>
      </c>
      <c r="AF304" s="325" t="s">
        <v>724</v>
      </c>
      <c r="AG304" s="338" t="s">
        <v>730</v>
      </c>
      <c r="AH304" s="325" t="s">
        <v>735</v>
      </c>
      <c r="AI304" s="335" t="s">
        <v>730</v>
      </c>
      <c r="AJ304" s="325" t="s">
        <v>736</v>
      </c>
      <c r="AK304" s="331" t="s">
        <v>730</v>
      </c>
      <c r="AL304" s="325" t="s">
        <v>3973</v>
      </c>
      <c r="AM304" s="331" t="s">
        <v>730</v>
      </c>
      <c r="AN304" s="330" t="s">
        <v>3949</v>
      </c>
      <c r="AO304" s="337" t="s">
        <v>730</v>
      </c>
      <c r="AP304" s="326"/>
      <c r="AQ304" s="326"/>
      <c r="AR304" s="326"/>
      <c r="AS304" s="325" t="s">
        <v>3968</v>
      </c>
      <c r="AT304" s="334" t="s">
        <v>730</v>
      </c>
      <c r="AU304" s="325" t="s">
        <v>1625</v>
      </c>
      <c r="AV304" s="334" t="s">
        <v>730</v>
      </c>
      <c r="AW304" s="334" t="s">
        <v>730</v>
      </c>
    </row>
    <row r="305" spans="1:49" x14ac:dyDescent="0.25">
      <c r="A305" s="267" t="b">
        <f t="shared" si="16"/>
        <v>0</v>
      </c>
      <c r="B305" s="268" t="b">
        <f t="shared" si="17"/>
        <v>0</v>
      </c>
      <c r="C305" s="269" t="b">
        <f t="shared" si="18"/>
        <v>0</v>
      </c>
      <c r="D305" s="270" t="b">
        <f t="shared" si="19"/>
        <v>0</v>
      </c>
      <c r="F305" s="325" t="s">
        <v>838</v>
      </c>
      <c r="G305" s="335" t="s">
        <v>730</v>
      </c>
      <c r="H305" s="335"/>
      <c r="I305" s="325" t="s">
        <v>1403</v>
      </c>
      <c r="J305" t="s">
        <v>3889</v>
      </c>
      <c r="K305" s="312" t="s">
        <v>3256</v>
      </c>
      <c r="L305" s="325" t="s">
        <v>713</v>
      </c>
      <c r="M305" s="335" t="s">
        <v>730</v>
      </c>
      <c r="N305" s="325" t="s">
        <v>714</v>
      </c>
      <c r="O305" s="335" t="s">
        <v>730</v>
      </c>
      <c r="P305" s="325" t="s">
        <v>715</v>
      </c>
      <c r="Q305" s="335" t="s">
        <v>730</v>
      </c>
      <c r="R305" s="325" t="s">
        <v>716</v>
      </c>
      <c r="S305" s="335" t="s">
        <v>730</v>
      </c>
      <c r="T305" s="325" t="s">
        <v>841</v>
      </c>
      <c r="U305" s="334" t="s">
        <v>730</v>
      </c>
      <c r="V305" s="325" t="s">
        <v>4113</v>
      </c>
      <c r="W305" s="339" t="s">
        <v>730</v>
      </c>
      <c r="X305" s="330" t="s">
        <v>850</v>
      </c>
      <c r="Y305" s="331" t="s">
        <v>730</v>
      </c>
      <c r="Z305" s="325" t="s">
        <v>719</v>
      </c>
      <c r="AA305" s="334" t="s">
        <v>730</v>
      </c>
      <c r="AB305" s="325" t="s">
        <v>723</v>
      </c>
      <c r="AC305" s="331" t="s">
        <v>730</v>
      </c>
      <c r="AD305" s="325" t="s">
        <v>4114</v>
      </c>
      <c r="AE305" s="331" t="s">
        <v>730</v>
      </c>
      <c r="AF305" s="325" t="s">
        <v>724</v>
      </c>
      <c r="AG305" s="338" t="s">
        <v>730</v>
      </c>
      <c r="AH305" s="325" t="s">
        <v>735</v>
      </c>
      <c r="AI305" s="335" t="s">
        <v>730</v>
      </c>
      <c r="AJ305" s="325" t="s">
        <v>736</v>
      </c>
      <c r="AK305" s="331" t="s">
        <v>730</v>
      </c>
      <c r="AL305" s="325" t="s">
        <v>3973</v>
      </c>
      <c r="AM305" s="331" t="s">
        <v>730</v>
      </c>
      <c r="AN305" s="330" t="s">
        <v>3949</v>
      </c>
      <c r="AO305" s="337" t="s">
        <v>730</v>
      </c>
      <c r="AP305" s="326"/>
      <c r="AQ305" s="326"/>
      <c r="AR305" s="326"/>
      <c r="AS305" s="325" t="s">
        <v>3968</v>
      </c>
      <c r="AT305" s="334" t="s">
        <v>730</v>
      </c>
      <c r="AU305" s="325" t="s">
        <v>1625</v>
      </c>
      <c r="AV305" s="334" t="s">
        <v>730</v>
      </c>
      <c r="AW305" s="334" t="s">
        <v>730</v>
      </c>
    </row>
    <row r="306" spans="1:49" x14ac:dyDescent="0.25">
      <c r="A306" s="267" t="b">
        <f t="shared" si="16"/>
        <v>0</v>
      </c>
      <c r="B306" s="268" t="b">
        <f t="shared" si="17"/>
        <v>0</v>
      </c>
      <c r="C306" s="269" t="b">
        <f t="shared" si="18"/>
        <v>0</v>
      </c>
      <c r="D306" s="270" t="b">
        <f t="shared" si="19"/>
        <v>0</v>
      </c>
      <c r="F306" s="325" t="s">
        <v>838</v>
      </c>
      <c r="G306" s="335" t="s">
        <v>730</v>
      </c>
      <c r="H306" s="335"/>
      <c r="I306" s="325" t="s">
        <v>1403</v>
      </c>
      <c r="J306" t="s">
        <v>3890</v>
      </c>
      <c r="K306" s="312" t="s">
        <v>3256</v>
      </c>
      <c r="L306" s="325" t="s">
        <v>713</v>
      </c>
      <c r="M306" s="335" t="s">
        <v>730</v>
      </c>
      <c r="N306" s="325" t="s">
        <v>714</v>
      </c>
      <c r="O306" s="335" t="s">
        <v>730</v>
      </c>
      <c r="P306" s="325" t="s">
        <v>715</v>
      </c>
      <c r="Q306" s="335" t="s">
        <v>730</v>
      </c>
      <c r="R306" s="325" t="s">
        <v>716</v>
      </c>
      <c r="S306" s="335" t="s">
        <v>730</v>
      </c>
      <c r="T306" s="325" t="s">
        <v>841</v>
      </c>
      <c r="U306" s="334" t="s">
        <v>730</v>
      </c>
      <c r="V306" s="325" t="s">
        <v>4113</v>
      </c>
      <c r="W306" s="339" t="s">
        <v>730</v>
      </c>
      <c r="X306" s="330" t="s">
        <v>850</v>
      </c>
      <c r="Y306" s="331" t="s">
        <v>730</v>
      </c>
      <c r="Z306" s="325" t="s">
        <v>719</v>
      </c>
      <c r="AA306" s="334" t="s">
        <v>730</v>
      </c>
      <c r="AB306" s="325" t="s">
        <v>723</v>
      </c>
      <c r="AC306" s="331" t="s">
        <v>730</v>
      </c>
      <c r="AD306" s="325" t="s">
        <v>4114</v>
      </c>
      <c r="AE306" s="331" t="s">
        <v>730</v>
      </c>
      <c r="AF306" s="325" t="s">
        <v>724</v>
      </c>
      <c r="AG306" s="338" t="s">
        <v>730</v>
      </c>
      <c r="AH306" s="325" t="s">
        <v>735</v>
      </c>
      <c r="AI306" s="335" t="s">
        <v>730</v>
      </c>
      <c r="AJ306" s="325" t="s">
        <v>736</v>
      </c>
      <c r="AK306" s="331" t="s">
        <v>730</v>
      </c>
      <c r="AL306" s="325" t="s">
        <v>3973</v>
      </c>
      <c r="AM306" s="331" t="s">
        <v>730</v>
      </c>
      <c r="AN306" s="330" t="s">
        <v>3949</v>
      </c>
      <c r="AO306" s="337" t="s">
        <v>730</v>
      </c>
      <c r="AP306" s="326"/>
      <c r="AQ306" s="326"/>
      <c r="AR306" s="326"/>
      <c r="AS306" s="325" t="s">
        <v>3968</v>
      </c>
      <c r="AT306" s="334" t="s">
        <v>730</v>
      </c>
      <c r="AU306" s="325" t="s">
        <v>1625</v>
      </c>
      <c r="AV306" s="334" t="s">
        <v>730</v>
      </c>
      <c r="AW306" s="334" t="s">
        <v>730</v>
      </c>
    </row>
    <row r="307" spans="1:49" x14ac:dyDescent="0.25">
      <c r="A307" s="267" t="b">
        <f t="shared" si="16"/>
        <v>0</v>
      </c>
      <c r="B307" s="268" t="b">
        <f t="shared" si="17"/>
        <v>0</v>
      </c>
      <c r="C307" s="269" t="b">
        <f t="shared" si="18"/>
        <v>0</v>
      </c>
      <c r="D307" s="270" t="b">
        <f t="shared" si="19"/>
        <v>0</v>
      </c>
      <c r="F307" s="325" t="s">
        <v>838</v>
      </c>
      <c r="G307" s="335" t="s">
        <v>730</v>
      </c>
      <c r="H307" s="335"/>
      <c r="I307" s="325" t="s">
        <v>1403</v>
      </c>
      <c r="J307" t="s">
        <v>3891</v>
      </c>
      <c r="K307" s="312" t="s">
        <v>3256</v>
      </c>
      <c r="L307" s="325" t="s">
        <v>713</v>
      </c>
      <c r="M307" s="335" t="s">
        <v>730</v>
      </c>
      <c r="N307" s="325" t="s">
        <v>714</v>
      </c>
      <c r="O307" s="335" t="s">
        <v>730</v>
      </c>
      <c r="P307" s="325" t="s">
        <v>715</v>
      </c>
      <c r="Q307" s="335" t="s">
        <v>730</v>
      </c>
      <c r="R307" s="325" t="s">
        <v>716</v>
      </c>
      <c r="S307" s="335" t="s">
        <v>730</v>
      </c>
      <c r="T307" s="325" t="s">
        <v>841</v>
      </c>
      <c r="U307" s="334" t="s">
        <v>730</v>
      </c>
      <c r="V307" s="325" t="s">
        <v>4113</v>
      </c>
      <c r="W307" s="339" t="s">
        <v>730</v>
      </c>
      <c r="X307" s="330" t="s">
        <v>850</v>
      </c>
      <c r="Y307" s="331" t="s">
        <v>730</v>
      </c>
      <c r="Z307" s="325" t="s">
        <v>719</v>
      </c>
      <c r="AA307" s="334" t="s">
        <v>730</v>
      </c>
      <c r="AB307" s="325" t="s">
        <v>723</v>
      </c>
      <c r="AC307" s="331" t="s">
        <v>730</v>
      </c>
      <c r="AD307" s="325" t="s">
        <v>4114</v>
      </c>
      <c r="AE307" s="331" t="s">
        <v>730</v>
      </c>
      <c r="AF307" s="325" t="s">
        <v>724</v>
      </c>
      <c r="AG307" s="338" t="s">
        <v>730</v>
      </c>
      <c r="AH307" s="325" t="s">
        <v>735</v>
      </c>
      <c r="AI307" s="335" t="s">
        <v>730</v>
      </c>
      <c r="AJ307" s="325" t="s">
        <v>736</v>
      </c>
      <c r="AK307" s="331" t="s">
        <v>730</v>
      </c>
      <c r="AL307" s="325" t="s">
        <v>3973</v>
      </c>
      <c r="AM307" s="331" t="s">
        <v>730</v>
      </c>
      <c r="AN307" s="330" t="s">
        <v>3949</v>
      </c>
      <c r="AO307" s="337" t="s">
        <v>730</v>
      </c>
      <c r="AP307" s="326"/>
      <c r="AQ307" s="326"/>
      <c r="AR307" s="326"/>
      <c r="AS307" s="325" t="s">
        <v>3968</v>
      </c>
      <c r="AT307" s="334" t="s">
        <v>730</v>
      </c>
      <c r="AU307" s="325" t="s">
        <v>1625</v>
      </c>
      <c r="AV307" s="334" t="s">
        <v>730</v>
      </c>
      <c r="AW307" s="334" t="s">
        <v>730</v>
      </c>
    </row>
    <row r="308" spans="1:49" x14ac:dyDescent="0.25">
      <c r="A308" s="267" t="b">
        <f t="shared" si="16"/>
        <v>0</v>
      </c>
      <c r="B308" s="268" t="b">
        <f t="shared" si="17"/>
        <v>0</v>
      </c>
      <c r="C308" s="269" t="b">
        <f t="shared" si="18"/>
        <v>0</v>
      </c>
      <c r="D308" s="270" t="b">
        <f t="shared" si="19"/>
        <v>0</v>
      </c>
      <c r="F308" s="325" t="s">
        <v>838</v>
      </c>
      <c r="G308" s="335" t="s">
        <v>730</v>
      </c>
      <c r="H308" s="335"/>
      <c r="I308" s="325" t="s">
        <v>1403</v>
      </c>
      <c r="J308" t="s">
        <v>3892</v>
      </c>
      <c r="K308" s="312" t="s">
        <v>3256</v>
      </c>
      <c r="L308" s="325" t="s">
        <v>713</v>
      </c>
      <c r="M308" s="335" t="s">
        <v>730</v>
      </c>
      <c r="N308" s="325" t="s">
        <v>714</v>
      </c>
      <c r="O308" s="335" t="s">
        <v>730</v>
      </c>
      <c r="P308" s="325" t="s">
        <v>715</v>
      </c>
      <c r="Q308" s="335" t="s">
        <v>730</v>
      </c>
      <c r="R308" s="325" t="s">
        <v>716</v>
      </c>
      <c r="S308" s="335" t="s">
        <v>730</v>
      </c>
      <c r="T308" s="325" t="s">
        <v>841</v>
      </c>
      <c r="U308" s="334" t="s">
        <v>730</v>
      </c>
      <c r="V308" s="325" t="s">
        <v>4113</v>
      </c>
      <c r="W308" s="339" t="s">
        <v>730</v>
      </c>
      <c r="X308" s="330" t="s">
        <v>850</v>
      </c>
      <c r="Y308" s="331" t="s">
        <v>730</v>
      </c>
      <c r="Z308" s="325" t="s">
        <v>719</v>
      </c>
      <c r="AA308" s="334" t="s">
        <v>730</v>
      </c>
      <c r="AB308" s="325" t="s">
        <v>723</v>
      </c>
      <c r="AC308" s="331" t="s">
        <v>730</v>
      </c>
      <c r="AD308" s="325" t="s">
        <v>4114</v>
      </c>
      <c r="AE308" s="331" t="s">
        <v>730</v>
      </c>
      <c r="AF308" s="325" t="s">
        <v>724</v>
      </c>
      <c r="AG308" s="338" t="s">
        <v>730</v>
      </c>
      <c r="AH308" s="325" t="s">
        <v>735</v>
      </c>
      <c r="AI308" s="335" t="s">
        <v>730</v>
      </c>
      <c r="AJ308" s="325" t="s">
        <v>736</v>
      </c>
      <c r="AK308" s="331" t="s">
        <v>730</v>
      </c>
      <c r="AL308" s="325" t="s">
        <v>3973</v>
      </c>
      <c r="AM308" s="331" t="s">
        <v>730</v>
      </c>
      <c r="AN308" s="330" t="s">
        <v>3949</v>
      </c>
      <c r="AO308" s="337" t="s">
        <v>730</v>
      </c>
      <c r="AP308" s="326"/>
      <c r="AQ308" s="326"/>
      <c r="AR308" s="326"/>
      <c r="AS308" s="325" t="s">
        <v>3968</v>
      </c>
      <c r="AT308" s="334" t="s">
        <v>730</v>
      </c>
      <c r="AU308" s="325" t="s">
        <v>1625</v>
      </c>
      <c r="AV308" s="334" t="s">
        <v>730</v>
      </c>
      <c r="AW308" s="334" t="s">
        <v>730</v>
      </c>
    </row>
    <row r="309" spans="1:49" x14ac:dyDescent="0.25">
      <c r="A309" s="267" t="b">
        <f t="shared" si="16"/>
        <v>0</v>
      </c>
      <c r="B309" s="268" t="b">
        <f t="shared" si="17"/>
        <v>0</v>
      </c>
      <c r="C309" s="269" t="b">
        <f t="shared" si="18"/>
        <v>0</v>
      </c>
      <c r="D309" s="270" t="b">
        <f t="shared" si="19"/>
        <v>0</v>
      </c>
      <c r="F309" s="325" t="s">
        <v>838</v>
      </c>
      <c r="G309" s="335" t="s">
        <v>730</v>
      </c>
      <c r="H309" s="335"/>
      <c r="I309" s="325" t="s">
        <v>1403</v>
      </c>
      <c r="J309" t="s">
        <v>3893</v>
      </c>
      <c r="K309" s="312" t="s">
        <v>3256</v>
      </c>
      <c r="L309" s="325" t="s">
        <v>713</v>
      </c>
      <c r="M309" s="335" t="s">
        <v>730</v>
      </c>
      <c r="N309" s="325" t="s">
        <v>714</v>
      </c>
      <c r="O309" s="335" t="s">
        <v>730</v>
      </c>
      <c r="P309" s="325" t="s">
        <v>715</v>
      </c>
      <c r="Q309" s="335" t="s">
        <v>730</v>
      </c>
      <c r="R309" s="325" t="s">
        <v>716</v>
      </c>
      <c r="S309" s="335" t="s">
        <v>730</v>
      </c>
      <c r="T309" s="325" t="s">
        <v>841</v>
      </c>
      <c r="U309" s="334" t="s">
        <v>730</v>
      </c>
      <c r="V309" s="325" t="s">
        <v>4113</v>
      </c>
      <c r="W309" s="339" t="s">
        <v>730</v>
      </c>
      <c r="X309" s="330" t="s">
        <v>850</v>
      </c>
      <c r="Y309" s="331" t="s">
        <v>730</v>
      </c>
      <c r="Z309" s="325" t="s">
        <v>719</v>
      </c>
      <c r="AA309" s="334" t="s">
        <v>730</v>
      </c>
      <c r="AB309" s="325" t="s">
        <v>723</v>
      </c>
      <c r="AC309" s="331" t="s">
        <v>730</v>
      </c>
      <c r="AD309" s="325" t="s">
        <v>4114</v>
      </c>
      <c r="AE309" s="331" t="s">
        <v>730</v>
      </c>
      <c r="AF309" s="325" t="s">
        <v>724</v>
      </c>
      <c r="AG309" s="338" t="s">
        <v>730</v>
      </c>
      <c r="AH309" s="325" t="s">
        <v>735</v>
      </c>
      <c r="AI309" s="335" t="s">
        <v>730</v>
      </c>
      <c r="AJ309" s="325" t="s">
        <v>736</v>
      </c>
      <c r="AK309" s="331" t="s">
        <v>730</v>
      </c>
      <c r="AL309" s="325" t="s">
        <v>3973</v>
      </c>
      <c r="AM309" s="331" t="s">
        <v>730</v>
      </c>
      <c r="AN309" s="330" t="s">
        <v>3949</v>
      </c>
      <c r="AO309" s="337" t="s">
        <v>730</v>
      </c>
      <c r="AP309" s="326"/>
      <c r="AQ309" s="326"/>
      <c r="AR309" s="326"/>
      <c r="AS309" s="325" t="s">
        <v>3968</v>
      </c>
      <c r="AT309" s="334" t="s">
        <v>730</v>
      </c>
      <c r="AU309" s="325" t="s">
        <v>1625</v>
      </c>
      <c r="AV309" s="334" t="s">
        <v>730</v>
      </c>
      <c r="AW309" s="334" t="s">
        <v>730</v>
      </c>
    </row>
    <row r="310" spans="1:49" x14ac:dyDescent="0.25">
      <c r="A310" s="267" t="b">
        <f t="shared" si="16"/>
        <v>0</v>
      </c>
      <c r="B310" s="268" t="b">
        <f t="shared" si="17"/>
        <v>0</v>
      </c>
      <c r="C310" s="269" t="b">
        <f t="shared" si="18"/>
        <v>0</v>
      </c>
      <c r="D310" s="270" t="b">
        <f t="shared" si="19"/>
        <v>0</v>
      </c>
      <c r="F310" s="325" t="s">
        <v>838</v>
      </c>
      <c r="G310" s="335" t="s">
        <v>730</v>
      </c>
      <c r="H310" s="335"/>
      <c r="I310" s="325" t="s">
        <v>1403</v>
      </c>
      <c r="J310" t="s">
        <v>3894</v>
      </c>
      <c r="K310" s="312" t="s">
        <v>3256</v>
      </c>
      <c r="L310" s="325" t="s">
        <v>713</v>
      </c>
      <c r="M310" s="335" t="s">
        <v>730</v>
      </c>
      <c r="N310" s="325" t="s">
        <v>714</v>
      </c>
      <c r="O310" s="335" t="s">
        <v>730</v>
      </c>
      <c r="P310" s="325" t="s">
        <v>715</v>
      </c>
      <c r="Q310" s="335" t="s">
        <v>730</v>
      </c>
      <c r="R310" s="325" t="s">
        <v>716</v>
      </c>
      <c r="S310" s="335" t="s">
        <v>730</v>
      </c>
      <c r="T310" s="325" t="s">
        <v>841</v>
      </c>
      <c r="U310" s="334" t="s">
        <v>730</v>
      </c>
      <c r="V310" s="325" t="s">
        <v>4113</v>
      </c>
      <c r="W310" s="339" t="s">
        <v>730</v>
      </c>
      <c r="X310" s="330" t="s">
        <v>850</v>
      </c>
      <c r="Y310" s="331" t="s">
        <v>730</v>
      </c>
      <c r="Z310" s="325" t="s">
        <v>719</v>
      </c>
      <c r="AA310" s="334" t="s">
        <v>730</v>
      </c>
      <c r="AB310" s="325" t="s">
        <v>723</v>
      </c>
      <c r="AC310" s="331" t="s">
        <v>730</v>
      </c>
      <c r="AD310" s="325" t="s">
        <v>4114</v>
      </c>
      <c r="AE310" s="331" t="s">
        <v>730</v>
      </c>
      <c r="AF310" s="325" t="s">
        <v>724</v>
      </c>
      <c r="AG310" s="338" t="s">
        <v>730</v>
      </c>
      <c r="AH310" s="325" t="s">
        <v>735</v>
      </c>
      <c r="AI310" s="335" t="s">
        <v>730</v>
      </c>
      <c r="AJ310" s="325" t="s">
        <v>736</v>
      </c>
      <c r="AK310" s="331" t="s">
        <v>730</v>
      </c>
      <c r="AL310" s="325" t="s">
        <v>3973</v>
      </c>
      <c r="AM310" s="331" t="s">
        <v>730</v>
      </c>
      <c r="AN310" s="330" t="s">
        <v>3949</v>
      </c>
      <c r="AO310" s="337" t="s">
        <v>730</v>
      </c>
      <c r="AP310" s="326"/>
      <c r="AQ310" s="326"/>
      <c r="AR310" s="326"/>
      <c r="AS310" s="325" t="s">
        <v>3968</v>
      </c>
      <c r="AT310" s="334" t="s">
        <v>730</v>
      </c>
      <c r="AU310" s="325" t="s">
        <v>1625</v>
      </c>
      <c r="AV310" s="334" t="s">
        <v>730</v>
      </c>
      <c r="AW310" s="334" t="s">
        <v>730</v>
      </c>
    </row>
    <row r="311" spans="1:49" x14ac:dyDescent="0.25">
      <c r="A311" s="267" t="b">
        <f t="shared" si="16"/>
        <v>0</v>
      </c>
      <c r="B311" s="268" t="b">
        <f t="shared" si="17"/>
        <v>0</v>
      </c>
      <c r="C311" s="269" t="b">
        <f t="shared" si="18"/>
        <v>0</v>
      </c>
      <c r="D311" s="270" t="b">
        <f t="shared" si="19"/>
        <v>0</v>
      </c>
      <c r="F311" s="325" t="s">
        <v>838</v>
      </c>
      <c r="G311" s="335" t="s">
        <v>730</v>
      </c>
      <c r="H311" s="335"/>
      <c r="I311" s="325" t="s">
        <v>1403</v>
      </c>
      <c r="J311" t="s">
        <v>3895</v>
      </c>
      <c r="K311" s="312" t="s">
        <v>3256</v>
      </c>
      <c r="L311" s="325" t="s">
        <v>713</v>
      </c>
      <c r="M311" s="335" t="s">
        <v>730</v>
      </c>
      <c r="N311" s="325" t="s">
        <v>714</v>
      </c>
      <c r="O311" s="335" t="s">
        <v>730</v>
      </c>
      <c r="P311" s="325" t="s">
        <v>715</v>
      </c>
      <c r="Q311" s="335" t="s">
        <v>730</v>
      </c>
      <c r="R311" s="325" t="s">
        <v>716</v>
      </c>
      <c r="S311" s="335" t="s">
        <v>730</v>
      </c>
      <c r="T311" s="325" t="s">
        <v>841</v>
      </c>
      <c r="U311" s="334" t="s">
        <v>730</v>
      </c>
      <c r="V311" s="325" t="s">
        <v>4113</v>
      </c>
      <c r="W311" s="339" t="s">
        <v>730</v>
      </c>
      <c r="X311" s="330" t="s">
        <v>850</v>
      </c>
      <c r="Y311" s="331" t="s">
        <v>730</v>
      </c>
      <c r="Z311" s="325" t="s">
        <v>719</v>
      </c>
      <c r="AA311" s="334" t="s">
        <v>730</v>
      </c>
      <c r="AB311" s="325" t="s">
        <v>723</v>
      </c>
      <c r="AC311" s="331" t="s">
        <v>730</v>
      </c>
      <c r="AD311" s="325" t="s">
        <v>4114</v>
      </c>
      <c r="AE311" s="331" t="s">
        <v>730</v>
      </c>
      <c r="AF311" s="325" t="s">
        <v>724</v>
      </c>
      <c r="AG311" s="338" t="s">
        <v>730</v>
      </c>
      <c r="AH311" s="325" t="s">
        <v>735</v>
      </c>
      <c r="AI311" s="335" t="s">
        <v>730</v>
      </c>
      <c r="AJ311" s="325" t="s">
        <v>736</v>
      </c>
      <c r="AK311" s="331" t="s">
        <v>730</v>
      </c>
      <c r="AL311" s="325" t="s">
        <v>3973</v>
      </c>
      <c r="AM311" s="331" t="s">
        <v>730</v>
      </c>
      <c r="AN311" s="330" t="s">
        <v>3949</v>
      </c>
      <c r="AO311" s="337" t="s">
        <v>730</v>
      </c>
      <c r="AP311" s="326"/>
      <c r="AQ311" s="326"/>
      <c r="AR311" s="326"/>
      <c r="AS311" s="325" t="s">
        <v>3968</v>
      </c>
      <c r="AT311" s="334" t="s">
        <v>730</v>
      </c>
      <c r="AU311" s="325" t="s">
        <v>1625</v>
      </c>
      <c r="AV311" s="334" t="s">
        <v>730</v>
      </c>
      <c r="AW311" s="334" t="s">
        <v>730</v>
      </c>
    </row>
    <row r="312" spans="1:49" x14ac:dyDescent="0.25">
      <c r="A312" s="267" t="b">
        <f t="shared" si="16"/>
        <v>0</v>
      </c>
      <c r="B312" s="268" t="b">
        <f t="shared" si="17"/>
        <v>0</v>
      </c>
      <c r="C312" s="269" t="b">
        <f t="shared" si="18"/>
        <v>0</v>
      </c>
      <c r="D312" s="270" t="b">
        <f t="shared" si="19"/>
        <v>0</v>
      </c>
      <c r="F312" s="325" t="s">
        <v>838</v>
      </c>
      <c r="G312" s="335" t="s">
        <v>730</v>
      </c>
      <c r="H312" s="335"/>
      <c r="I312" s="325" t="s">
        <v>1403</v>
      </c>
      <c r="J312" t="s">
        <v>3896</v>
      </c>
      <c r="K312" s="312" t="s">
        <v>3256</v>
      </c>
      <c r="L312" s="325" t="s">
        <v>713</v>
      </c>
      <c r="M312" s="335" t="s">
        <v>730</v>
      </c>
      <c r="N312" s="325" t="s">
        <v>714</v>
      </c>
      <c r="O312" s="335" t="s">
        <v>730</v>
      </c>
      <c r="P312" s="325" t="s">
        <v>715</v>
      </c>
      <c r="Q312" s="335" t="s">
        <v>730</v>
      </c>
      <c r="R312" s="325" t="s">
        <v>716</v>
      </c>
      <c r="S312" s="335" t="s">
        <v>730</v>
      </c>
      <c r="T312" s="325" t="s">
        <v>841</v>
      </c>
      <c r="U312" s="334" t="s">
        <v>730</v>
      </c>
      <c r="V312" s="325" t="s">
        <v>4113</v>
      </c>
      <c r="W312" s="339" t="s">
        <v>730</v>
      </c>
      <c r="X312" s="330" t="s">
        <v>850</v>
      </c>
      <c r="Y312" s="331" t="s">
        <v>730</v>
      </c>
      <c r="Z312" s="325" t="s">
        <v>719</v>
      </c>
      <c r="AA312" s="334" t="s">
        <v>730</v>
      </c>
      <c r="AB312" s="325" t="s">
        <v>723</v>
      </c>
      <c r="AC312" s="331" t="s">
        <v>730</v>
      </c>
      <c r="AD312" s="325" t="s">
        <v>4114</v>
      </c>
      <c r="AE312" s="331" t="s">
        <v>730</v>
      </c>
      <c r="AF312" s="325" t="s">
        <v>724</v>
      </c>
      <c r="AG312" s="338" t="s">
        <v>730</v>
      </c>
      <c r="AH312" s="325" t="s">
        <v>735</v>
      </c>
      <c r="AI312" s="335" t="s">
        <v>730</v>
      </c>
      <c r="AJ312" s="325" t="s">
        <v>736</v>
      </c>
      <c r="AK312" s="331" t="s">
        <v>730</v>
      </c>
      <c r="AL312" s="325" t="s">
        <v>3973</v>
      </c>
      <c r="AM312" s="331" t="s">
        <v>730</v>
      </c>
      <c r="AN312" s="330" t="s">
        <v>3949</v>
      </c>
      <c r="AO312" s="337" t="s">
        <v>730</v>
      </c>
      <c r="AP312" s="326"/>
      <c r="AQ312" s="326"/>
      <c r="AR312" s="326"/>
      <c r="AS312" s="325" t="s">
        <v>3968</v>
      </c>
      <c r="AT312" s="334" t="s">
        <v>730</v>
      </c>
      <c r="AU312" s="325" t="s">
        <v>1625</v>
      </c>
      <c r="AV312" s="334" t="s">
        <v>730</v>
      </c>
      <c r="AW312" s="334" t="s">
        <v>730</v>
      </c>
    </row>
    <row r="313" spans="1:49" x14ac:dyDescent="0.25">
      <c r="A313" s="267" t="b">
        <f t="shared" si="16"/>
        <v>0</v>
      </c>
      <c r="B313" s="268" t="b">
        <f t="shared" si="17"/>
        <v>0</v>
      </c>
      <c r="C313" s="269" t="b">
        <f t="shared" si="18"/>
        <v>0</v>
      </c>
      <c r="D313" s="270" t="b">
        <f t="shared" si="19"/>
        <v>0</v>
      </c>
      <c r="F313" s="325" t="s">
        <v>838</v>
      </c>
      <c r="G313" s="335" t="s">
        <v>730</v>
      </c>
      <c r="H313" s="335"/>
      <c r="I313" s="325" t="s">
        <v>1403</v>
      </c>
      <c r="J313" t="s">
        <v>3897</v>
      </c>
      <c r="K313" s="312" t="s">
        <v>3256</v>
      </c>
      <c r="L313" s="325" t="s">
        <v>713</v>
      </c>
      <c r="M313" s="335" t="s">
        <v>730</v>
      </c>
      <c r="N313" s="325" t="s">
        <v>714</v>
      </c>
      <c r="O313" s="335" t="s">
        <v>730</v>
      </c>
      <c r="P313" s="325" t="s">
        <v>715</v>
      </c>
      <c r="Q313" s="335" t="s">
        <v>730</v>
      </c>
      <c r="R313" s="325" t="s">
        <v>716</v>
      </c>
      <c r="S313" s="335" t="s">
        <v>730</v>
      </c>
      <c r="T313" s="325" t="s">
        <v>841</v>
      </c>
      <c r="U313" s="334" t="s">
        <v>730</v>
      </c>
      <c r="V313" s="325" t="s">
        <v>4113</v>
      </c>
      <c r="W313" s="339" t="s">
        <v>730</v>
      </c>
      <c r="X313" s="330" t="s">
        <v>850</v>
      </c>
      <c r="Y313" s="331" t="s">
        <v>730</v>
      </c>
      <c r="Z313" s="325" t="s">
        <v>719</v>
      </c>
      <c r="AA313" s="334" t="s">
        <v>730</v>
      </c>
      <c r="AB313" s="325" t="s">
        <v>723</v>
      </c>
      <c r="AC313" s="331" t="s">
        <v>730</v>
      </c>
      <c r="AD313" s="325" t="s">
        <v>4114</v>
      </c>
      <c r="AE313" s="331" t="s">
        <v>730</v>
      </c>
      <c r="AF313" s="325" t="s">
        <v>724</v>
      </c>
      <c r="AG313" s="338" t="s">
        <v>730</v>
      </c>
      <c r="AH313" s="325" t="s">
        <v>735</v>
      </c>
      <c r="AI313" s="335" t="s">
        <v>730</v>
      </c>
      <c r="AJ313" s="325" t="s">
        <v>736</v>
      </c>
      <c r="AK313" s="331" t="s">
        <v>730</v>
      </c>
      <c r="AL313" s="325" t="s">
        <v>3973</v>
      </c>
      <c r="AM313" s="331" t="s">
        <v>730</v>
      </c>
      <c r="AN313" s="330" t="s">
        <v>3949</v>
      </c>
      <c r="AO313" s="337" t="s">
        <v>730</v>
      </c>
      <c r="AP313" s="326"/>
      <c r="AQ313" s="326"/>
      <c r="AR313" s="326"/>
      <c r="AS313" s="325" t="s">
        <v>3968</v>
      </c>
      <c r="AT313" s="334" t="s">
        <v>730</v>
      </c>
      <c r="AU313" s="325" t="s">
        <v>1625</v>
      </c>
      <c r="AV313" s="334" t="s">
        <v>730</v>
      </c>
      <c r="AW313" s="334" t="s">
        <v>730</v>
      </c>
    </row>
    <row r="314" spans="1:49" x14ac:dyDescent="0.25">
      <c r="A314" s="267" t="b">
        <f t="shared" si="16"/>
        <v>0</v>
      </c>
      <c r="B314" s="268" t="b">
        <f t="shared" si="17"/>
        <v>0</v>
      </c>
      <c r="C314" s="269" t="b">
        <f t="shared" si="18"/>
        <v>0</v>
      </c>
      <c r="D314" s="270" t="b">
        <f t="shared" si="19"/>
        <v>0</v>
      </c>
      <c r="F314" s="325" t="s">
        <v>838</v>
      </c>
      <c r="G314" s="335" t="s">
        <v>730</v>
      </c>
      <c r="H314" s="335"/>
      <c r="I314" s="325" t="s">
        <v>1403</v>
      </c>
      <c r="J314" t="s">
        <v>3898</v>
      </c>
      <c r="K314" s="312" t="s">
        <v>3256</v>
      </c>
      <c r="L314" s="325" t="s">
        <v>713</v>
      </c>
      <c r="M314" s="335" t="s">
        <v>730</v>
      </c>
      <c r="N314" s="325" t="s">
        <v>714</v>
      </c>
      <c r="O314" s="335" t="s">
        <v>730</v>
      </c>
      <c r="P314" s="325" t="s">
        <v>715</v>
      </c>
      <c r="Q314" s="335" t="s">
        <v>730</v>
      </c>
      <c r="R314" s="325" t="s">
        <v>716</v>
      </c>
      <c r="S314" s="335" t="s">
        <v>730</v>
      </c>
      <c r="T314" s="325" t="s">
        <v>841</v>
      </c>
      <c r="U314" s="334" t="s">
        <v>730</v>
      </c>
      <c r="V314" s="325" t="s">
        <v>4113</v>
      </c>
      <c r="W314" s="339" t="s">
        <v>730</v>
      </c>
      <c r="X314" s="330" t="s">
        <v>850</v>
      </c>
      <c r="Y314" s="331" t="s">
        <v>730</v>
      </c>
      <c r="Z314" s="325" t="s">
        <v>719</v>
      </c>
      <c r="AA314" s="334" t="s">
        <v>730</v>
      </c>
      <c r="AB314" s="325" t="s">
        <v>723</v>
      </c>
      <c r="AC314" s="331" t="s">
        <v>730</v>
      </c>
      <c r="AD314" s="325" t="s">
        <v>4114</v>
      </c>
      <c r="AE314" s="331" t="s">
        <v>730</v>
      </c>
      <c r="AF314" s="325" t="s">
        <v>724</v>
      </c>
      <c r="AG314" s="338" t="s">
        <v>730</v>
      </c>
      <c r="AH314" s="325" t="s">
        <v>735</v>
      </c>
      <c r="AI314" s="335" t="s">
        <v>730</v>
      </c>
      <c r="AJ314" s="325" t="s">
        <v>736</v>
      </c>
      <c r="AK314" s="331" t="s">
        <v>730</v>
      </c>
      <c r="AL314" s="325" t="s">
        <v>3973</v>
      </c>
      <c r="AM314" s="331" t="s">
        <v>730</v>
      </c>
      <c r="AN314" s="330" t="s">
        <v>3949</v>
      </c>
      <c r="AO314" s="337" t="s">
        <v>730</v>
      </c>
      <c r="AP314" s="326"/>
      <c r="AQ314" s="326"/>
      <c r="AR314" s="326"/>
      <c r="AS314" s="325" t="s">
        <v>3968</v>
      </c>
      <c r="AT314" s="334" t="s">
        <v>730</v>
      </c>
      <c r="AU314" s="325" t="s">
        <v>1625</v>
      </c>
      <c r="AV314" s="334" t="s">
        <v>730</v>
      </c>
      <c r="AW314" s="334" t="s">
        <v>730</v>
      </c>
    </row>
    <row r="315" spans="1:49" x14ac:dyDescent="0.25">
      <c r="A315" s="267" t="b">
        <f t="shared" si="16"/>
        <v>0</v>
      </c>
      <c r="B315" s="268" t="b">
        <f t="shared" si="17"/>
        <v>0</v>
      </c>
      <c r="C315" s="269" t="b">
        <f t="shared" si="18"/>
        <v>0</v>
      </c>
      <c r="D315" s="270" t="b">
        <f t="shared" si="19"/>
        <v>0</v>
      </c>
      <c r="F315" s="325" t="s">
        <v>838</v>
      </c>
      <c r="G315" s="335" t="s">
        <v>730</v>
      </c>
      <c r="H315" s="335"/>
      <c r="I315" s="325" t="s">
        <v>1403</v>
      </c>
      <c r="J315" t="s">
        <v>3899</v>
      </c>
      <c r="K315" s="312" t="s">
        <v>3256</v>
      </c>
      <c r="L315" s="325" t="s">
        <v>713</v>
      </c>
      <c r="M315" s="335" t="s">
        <v>730</v>
      </c>
      <c r="N315" s="325" t="s">
        <v>714</v>
      </c>
      <c r="O315" s="335" t="s">
        <v>730</v>
      </c>
      <c r="P315" s="325" t="s">
        <v>715</v>
      </c>
      <c r="Q315" s="335" t="s">
        <v>730</v>
      </c>
      <c r="R315" s="325" t="s">
        <v>716</v>
      </c>
      <c r="S315" s="335" t="s">
        <v>730</v>
      </c>
      <c r="T315" s="325" t="s">
        <v>841</v>
      </c>
      <c r="U315" s="334" t="s">
        <v>730</v>
      </c>
      <c r="V315" s="325" t="s">
        <v>4113</v>
      </c>
      <c r="W315" s="339" t="s">
        <v>730</v>
      </c>
      <c r="X315" s="330" t="s">
        <v>850</v>
      </c>
      <c r="Y315" s="331" t="s">
        <v>730</v>
      </c>
      <c r="Z315" s="325" t="s">
        <v>719</v>
      </c>
      <c r="AA315" s="334" t="s">
        <v>730</v>
      </c>
      <c r="AB315" s="325" t="s">
        <v>723</v>
      </c>
      <c r="AC315" s="331" t="s">
        <v>730</v>
      </c>
      <c r="AD315" s="325" t="s">
        <v>4114</v>
      </c>
      <c r="AE315" s="331" t="s">
        <v>730</v>
      </c>
      <c r="AF315" s="325" t="s">
        <v>724</v>
      </c>
      <c r="AG315" s="338" t="s">
        <v>730</v>
      </c>
      <c r="AH315" s="325" t="s">
        <v>735</v>
      </c>
      <c r="AI315" s="335" t="s">
        <v>730</v>
      </c>
      <c r="AJ315" s="325" t="s">
        <v>736</v>
      </c>
      <c r="AK315" s="331" t="s">
        <v>730</v>
      </c>
      <c r="AL315" s="325" t="s">
        <v>3973</v>
      </c>
      <c r="AM315" s="331" t="s">
        <v>730</v>
      </c>
      <c r="AN315" s="330" t="s">
        <v>3949</v>
      </c>
      <c r="AO315" s="337" t="s">
        <v>730</v>
      </c>
      <c r="AP315" s="326"/>
      <c r="AQ315" s="326"/>
      <c r="AR315" s="326"/>
      <c r="AS315" s="325" t="s">
        <v>3968</v>
      </c>
      <c r="AT315" s="334" t="s">
        <v>730</v>
      </c>
      <c r="AU315" s="325" t="s">
        <v>1625</v>
      </c>
      <c r="AV315" s="334" t="s">
        <v>730</v>
      </c>
      <c r="AW315" s="334" t="s">
        <v>730</v>
      </c>
    </row>
    <row r="316" spans="1:49" x14ac:dyDescent="0.25">
      <c r="A316" s="267" t="b">
        <f t="shared" si="16"/>
        <v>0</v>
      </c>
      <c r="B316" s="268" t="b">
        <f t="shared" si="17"/>
        <v>0</v>
      </c>
      <c r="C316" s="269" t="b">
        <f t="shared" si="18"/>
        <v>0</v>
      </c>
      <c r="D316" s="270" t="b">
        <f t="shared" si="19"/>
        <v>0</v>
      </c>
      <c r="F316" s="325" t="s">
        <v>838</v>
      </c>
      <c r="G316" s="335" t="s">
        <v>730</v>
      </c>
      <c r="H316" s="335"/>
      <c r="I316" s="325" t="s">
        <v>1403</v>
      </c>
      <c r="J316" t="s">
        <v>3900</v>
      </c>
      <c r="K316" s="312" t="s">
        <v>3256</v>
      </c>
      <c r="L316" s="325" t="s">
        <v>713</v>
      </c>
      <c r="M316" s="335" t="s">
        <v>730</v>
      </c>
      <c r="N316" s="325" t="s">
        <v>714</v>
      </c>
      <c r="O316" s="335" t="s">
        <v>730</v>
      </c>
      <c r="P316" s="325" t="s">
        <v>715</v>
      </c>
      <c r="Q316" s="335" t="s">
        <v>730</v>
      </c>
      <c r="R316" s="325" t="s">
        <v>716</v>
      </c>
      <c r="S316" s="335" t="s">
        <v>730</v>
      </c>
      <c r="T316" s="325" t="s">
        <v>841</v>
      </c>
      <c r="U316" s="334" t="s">
        <v>730</v>
      </c>
      <c r="V316" s="325" t="s">
        <v>4113</v>
      </c>
      <c r="W316" s="339" t="s">
        <v>730</v>
      </c>
      <c r="X316" s="330" t="s">
        <v>850</v>
      </c>
      <c r="Y316" s="331" t="s">
        <v>730</v>
      </c>
      <c r="Z316" s="325" t="s">
        <v>719</v>
      </c>
      <c r="AA316" s="334" t="s">
        <v>730</v>
      </c>
      <c r="AB316" s="325" t="s">
        <v>723</v>
      </c>
      <c r="AC316" s="331" t="s">
        <v>730</v>
      </c>
      <c r="AD316" s="325" t="s">
        <v>4114</v>
      </c>
      <c r="AE316" s="331" t="s">
        <v>730</v>
      </c>
      <c r="AF316" s="325" t="s">
        <v>724</v>
      </c>
      <c r="AG316" s="338" t="s">
        <v>730</v>
      </c>
      <c r="AH316" s="325" t="s">
        <v>735</v>
      </c>
      <c r="AI316" s="335" t="s">
        <v>730</v>
      </c>
      <c r="AJ316" s="325" t="s">
        <v>736</v>
      </c>
      <c r="AK316" s="331" t="s">
        <v>730</v>
      </c>
      <c r="AL316" s="325" t="s">
        <v>3973</v>
      </c>
      <c r="AM316" s="331" t="s">
        <v>730</v>
      </c>
      <c r="AN316" s="330" t="s">
        <v>3949</v>
      </c>
      <c r="AO316" s="337" t="s">
        <v>730</v>
      </c>
      <c r="AP316" s="326"/>
      <c r="AQ316" s="326"/>
      <c r="AR316" s="326"/>
      <c r="AS316" s="325" t="s">
        <v>3968</v>
      </c>
      <c r="AT316" s="334" t="s">
        <v>730</v>
      </c>
      <c r="AU316" s="325" t="s">
        <v>1625</v>
      </c>
      <c r="AV316" s="334" t="s">
        <v>730</v>
      </c>
      <c r="AW316" s="334" t="s">
        <v>730</v>
      </c>
    </row>
    <row r="317" spans="1:49" x14ac:dyDescent="0.25">
      <c r="A317" s="267" t="b">
        <f t="shared" si="16"/>
        <v>0</v>
      </c>
      <c r="B317" s="268" t="b">
        <f t="shared" si="17"/>
        <v>0</v>
      </c>
      <c r="C317" s="269" t="b">
        <f t="shared" si="18"/>
        <v>0</v>
      </c>
      <c r="D317" s="270" t="b">
        <f t="shared" si="19"/>
        <v>0</v>
      </c>
      <c r="F317" s="325" t="s">
        <v>838</v>
      </c>
      <c r="G317" s="335" t="s">
        <v>730</v>
      </c>
      <c r="H317" s="335"/>
      <c r="I317" s="325" t="s">
        <v>1403</v>
      </c>
      <c r="J317" t="s">
        <v>3901</v>
      </c>
      <c r="K317" s="312" t="s">
        <v>3256</v>
      </c>
      <c r="L317" s="325" t="s">
        <v>713</v>
      </c>
      <c r="M317" s="335" t="s">
        <v>730</v>
      </c>
      <c r="N317" s="325" t="s">
        <v>714</v>
      </c>
      <c r="O317" s="335" t="s">
        <v>730</v>
      </c>
      <c r="P317" s="325" t="s">
        <v>715</v>
      </c>
      <c r="Q317" s="335" t="s">
        <v>730</v>
      </c>
      <c r="R317" s="325" t="s">
        <v>716</v>
      </c>
      <c r="S317" s="335" t="s">
        <v>730</v>
      </c>
      <c r="T317" s="325" t="s">
        <v>841</v>
      </c>
      <c r="U317" s="334" t="s">
        <v>730</v>
      </c>
      <c r="V317" s="325" t="s">
        <v>4113</v>
      </c>
      <c r="W317" s="339" t="s">
        <v>730</v>
      </c>
      <c r="X317" s="330" t="s">
        <v>850</v>
      </c>
      <c r="Y317" s="331" t="s">
        <v>730</v>
      </c>
      <c r="Z317" s="325" t="s">
        <v>719</v>
      </c>
      <c r="AA317" s="334" t="s">
        <v>730</v>
      </c>
      <c r="AB317" s="325" t="s">
        <v>723</v>
      </c>
      <c r="AC317" s="331" t="s">
        <v>730</v>
      </c>
      <c r="AD317" s="325" t="s">
        <v>4114</v>
      </c>
      <c r="AE317" s="331" t="s">
        <v>730</v>
      </c>
      <c r="AF317" s="325" t="s">
        <v>724</v>
      </c>
      <c r="AG317" s="338" t="s">
        <v>730</v>
      </c>
      <c r="AH317" s="325" t="s">
        <v>735</v>
      </c>
      <c r="AI317" s="335" t="s">
        <v>730</v>
      </c>
      <c r="AJ317" s="325" t="s">
        <v>736</v>
      </c>
      <c r="AK317" s="331" t="s">
        <v>730</v>
      </c>
      <c r="AL317" s="325" t="s">
        <v>3973</v>
      </c>
      <c r="AM317" s="331" t="s">
        <v>730</v>
      </c>
      <c r="AN317" s="330" t="s">
        <v>3949</v>
      </c>
      <c r="AO317" s="337" t="s">
        <v>730</v>
      </c>
      <c r="AP317" s="326"/>
      <c r="AQ317" s="326"/>
      <c r="AR317" s="326"/>
      <c r="AS317" s="325" t="s">
        <v>3968</v>
      </c>
      <c r="AT317" s="334" t="s">
        <v>730</v>
      </c>
      <c r="AU317" s="325" t="s">
        <v>1625</v>
      </c>
      <c r="AV317" s="334" t="s">
        <v>730</v>
      </c>
      <c r="AW317" s="334" t="s">
        <v>730</v>
      </c>
    </row>
    <row r="318" spans="1:49" x14ac:dyDescent="0.25">
      <c r="A318" s="267" t="b">
        <f t="shared" si="16"/>
        <v>0</v>
      </c>
      <c r="B318" s="268" t="b">
        <f t="shared" si="17"/>
        <v>0</v>
      </c>
      <c r="C318" s="269" t="b">
        <f t="shared" si="18"/>
        <v>0</v>
      </c>
      <c r="D318" s="270" t="b">
        <f t="shared" si="19"/>
        <v>0</v>
      </c>
      <c r="F318" s="325" t="s">
        <v>838</v>
      </c>
      <c r="G318" s="335" t="s">
        <v>730</v>
      </c>
      <c r="H318" s="335"/>
      <c r="I318" s="325" t="s">
        <v>1403</v>
      </c>
      <c r="J318" t="s">
        <v>3902</v>
      </c>
      <c r="K318" s="312" t="s">
        <v>3256</v>
      </c>
      <c r="L318" s="325" t="s">
        <v>713</v>
      </c>
      <c r="M318" s="335" t="s">
        <v>730</v>
      </c>
      <c r="N318" s="325" t="s">
        <v>714</v>
      </c>
      <c r="O318" s="335" t="s">
        <v>730</v>
      </c>
      <c r="P318" s="325" t="s">
        <v>715</v>
      </c>
      <c r="Q318" s="335" t="s">
        <v>730</v>
      </c>
      <c r="R318" s="325" t="s">
        <v>716</v>
      </c>
      <c r="S318" s="335" t="s">
        <v>730</v>
      </c>
      <c r="T318" s="325" t="s">
        <v>841</v>
      </c>
      <c r="U318" s="334" t="s">
        <v>730</v>
      </c>
      <c r="V318" s="325" t="s">
        <v>4113</v>
      </c>
      <c r="W318" s="339" t="s">
        <v>730</v>
      </c>
      <c r="X318" s="330" t="s">
        <v>850</v>
      </c>
      <c r="Y318" s="331" t="s">
        <v>730</v>
      </c>
      <c r="Z318" s="325" t="s">
        <v>719</v>
      </c>
      <c r="AA318" s="334" t="s">
        <v>730</v>
      </c>
      <c r="AB318" s="325" t="s">
        <v>723</v>
      </c>
      <c r="AC318" s="331" t="s">
        <v>730</v>
      </c>
      <c r="AD318" s="325" t="s">
        <v>4114</v>
      </c>
      <c r="AE318" s="331" t="s">
        <v>730</v>
      </c>
      <c r="AF318" s="325" t="s">
        <v>724</v>
      </c>
      <c r="AG318" s="338" t="s">
        <v>730</v>
      </c>
      <c r="AH318" s="325" t="s">
        <v>735</v>
      </c>
      <c r="AI318" s="335" t="s">
        <v>730</v>
      </c>
      <c r="AJ318" s="325" t="s">
        <v>736</v>
      </c>
      <c r="AK318" s="331" t="s">
        <v>730</v>
      </c>
      <c r="AL318" s="325" t="s">
        <v>3973</v>
      </c>
      <c r="AM318" s="331" t="s">
        <v>730</v>
      </c>
      <c r="AN318" s="330" t="s">
        <v>3949</v>
      </c>
      <c r="AO318" s="337" t="s">
        <v>730</v>
      </c>
      <c r="AP318" s="326"/>
      <c r="AQ318" s="326"/>
      <c r="AR318" s="326"/>
      <c r="AS318" s="325" t="s">
        <v>3968</v>
      </c>
      <c r="AT318" s="334" t="s">
        <v>730</v>
      </c>
      <c r="AU318" s="325" t="s">
        <v>1625</v>
      </c>
      <c r="AV318" s="334" t="s">
        <v>730</v>
      </c>
      <c r="AW318" s="334" t="s">
        <v>730</v>
      </c>
    </row>
    <row r="319" spans="1:49" x14ac:dyDescent="0.25">
      <c r="A319" s="267" t="b">
        <f t="shared" si="16"/>
        <v>0</v>
      </c>
      <c r="B319" s="268" t="b">
        <f t="shared" si="17"/>
        <v>0</v>
      </c>
      <c r="C319" s="269" t="b">
        <f t="shared" si="18"/>
        <v>0</v>
      </c>
      <c r="D319" s="270" t="b">
        <f t="shared" si="19"/>
        <v>0</v>
      </c>
      <c r="F319" s="325" t="s">
        <v>838</v>
      </c>
      <c r="G319" s="335" t="s">
        <v>730</v>
      </c>
      <c r="H319" s="335"/>
      <c r="I319" s="325" t="s">
        <v>1403</v>
      </c>
      <c r="J319" t="s">
        <v>3903</v>
      </c>
      <c r="K319" s="312" t="s">
        <v>3256</v>
      </c>
      <c r="L319" s="325" t="s">
        <v>713</v>
      </c>
      <c r="M319" s="335" t="s">
        <v>730</v>
      </c>
      <c r="N319" s="325" t="s">
        <v>714</v>
      </c>
      <c r="O319" s="335" t="s">
        <v>730</v>
      </c>
      <c r="P319" s="325" t="s">
        <v>715</v>
      </c>
      <c r="Q319" s="335" t="s">
        <v>730</v>
      </c>
      <c r="R319" s="325" t="s">
        <v>716</v>
      </c>
      <c r="S319" s="335" t="s">
        <v>730</v>
      </c>
      <c r="T319" s="325" t="s">
        <v>841</v>
      </c>
      <c r="U319" s="334" t="s">
        <v>730</v>
      </c>
      <c r="V319" s="325" t="s">
        <v>4113</v>
      </c>
      <c r="W319" s="339" t="s">
        <v>730</v>
      </c>
      <c r="X319" s="330" t="s">
        <v>850</v>
      </c>
      <c r="Y319" s="331" t="s">
        <v>730</v>
      </c>
      <c r="Z319" s="325" t="s">
        <v>719</v>
      </c>
      <c r="AA319" s="334" t="s">
        <v>730</v>
      </c>
      <c r="AB319" s="325" t="s">
        <v>723</v>
      </c>
      <c r="AC319" s="331" t="s">
        <v>730</v>
      </c>
      <c r="AD319" s="325" t="s">
        <v>4114</v>
      </c>
      <c r="AE319" s="331" t="s">
        <v>730</v>
      </c>
      <c r="AF319" s="325" t="s">
        <v>724</v>
      </c>
      <c r="AG319" s="338" t="s">
        <v>730</v>
      </c>
      <c r="AH319" s="325" t="s">
        <v>735</v>
      </c>
      <c r="AI319" s="335" t="s">
        <v>730</v>
      </c>
      <c r="AJ319" s="325" t="s">
        <v>736</v>
      </c>
      <c r="AK319" s="331" t="s">
        <v>730</v>
      </c>
      <c r="AL319" s="325" t="s">
        <v>3973</v>
      </c>
      <c r="AM319" s="331" t="s">
        <v>730</v>
      </c>
      <c r="AN319" s="330" t="s">
        <v>3949</v>
      </c>
      <c r="AO319" s="337" t="s">
        <v>730</v>
      </c>
      <c r="AP319" s="326"/>
      <c r="AQ319" s="326"/>
      <c r="AR319" s="326"/>
      <c r="AS319" s="325" t="s">
        <v>3968</v>
      </c>
      <c r="AT319" s="334" t="s">
        <v>730</v>
      </c>
      <c r="AU319" s="325" t="s">
        <v>1625</v>
      </c>
      <c r="AV319" s="334" t="s">
        <v>730</v>
      </c>
      <c r="AW319" s="334" t="s">
        <v>730</v>
      </c>
    </row>
    <row r="320" spans="1:49" x14ac:dyDescent="0.25">
      <c r="A320" s="267" t="b">
        <f t="shared" si="16"/>
        <v>0</v>
      </c>
      <c r="B320" s="268" t="b">
        <f t="shared" si="17"/>
        <v>0</v>
      </c>
      <c r="C320" s="269" t="b">
        <f t="shared" si="18"/>
        <v>0</v>
      </c>
      <c r="D320" s="270" t="b">
        <f t="shared" si="19"/>
        <v>0</v>
      </c>
      <c r="F320" s="325" t="s">
        <v>838</v>
      </c>
      <c r="G320" s="335" t="s">
        <v>730</v>
      </c>
      <c r="H320" s="335"/>
      <c r="I320" s="325" t="s">
        <v>1403</v>
      </c>
      <c r="J320" t="s">
        <v>3904</v>
      </c>
      <c r="K320" s="312" t="s">
        <v>3256</v>
      </c>
      <c r="L320" s="325" t="s">
        <v>713</v>
      </c>
      <c r="M320" s="335" t="s">
        <v>730</v>
      </c>
      <c r="N320" s="325" t="s">
        <v>714</v>
      </c>
      <c r="O320" s="335" t="s">
        <v>730</v>
      </c>
      <c r="P320" s="325" t="s">
        <v>715</v>
      </c>
      <c r="Q320" s="335" t="s">
        <v>730</v>
      </c>
      <c r="R320" s="325" t="s">
        <v>716</v>
      </c>
      <c r="S320" s="335" t="s">
        <v>730</v>
      </c>
      <c r="T320" s="325" t="s">
        <v>841</v>
      </c>
      <c r="U320" s="334" t="s">
        <v>730</v>
      </c>
      <c r="V320" s="325" t="s">
        <v>4113</v>
      </c>
      <c r="W320" s="339" t="s">
        <v>730</v>
      </c>
      <c r="X320" s="330" t="s">
        <v>850</v>
      </c>
      <c r="Y320" s="331" t="s">
        <v>730</v>
      </c>
      <c r="Z320" s="325" t="s">
        <v>719</v>
      </c>
      <c r="AA320" s="334" t="s">
        <v>730</v>
      </c>
      <c r="AB320" s="325" t="s">
        <v>723</v>
      </c>
      <c r="AC320" s="331" t="s">
        <v>730</v>
      </c>
      <c r="AD320" s="325" t="s">
        <v>4114</v>
      </c>
      <c r="AE320" s="331" t="s">
        <v>730</v>
      </c>
      <c r="AF320" s="325" t="s">
        <v>724</v>
      </c>
      <c r="AG320" s="338" t="s">
        <v>730</v>
      </c>
      <c r="AH320" s="325" t="s">
        <v>735</v>
      </c>
      <c r="AI320" s="335" t="s">
        <v>730</v>
      </c>
      <c r="AJ320" s="325" t="s">
        <v>736</v>
      </c>
      <c r="AK320" s="331" t="s">
        <v>730</v>
      </c>
      <c r="AL320" s="325" t="s">
        <v>3973</v>
      </c>
      <c r="AM320" s="331" t="s">
        <v>730</v>
      </c>
      <c r="AN320" s="330" t="s">
        <v>3949</v>
      </c>
      <c r="AO320" s="337" t="s">
        <v>730</v>
      </c>
      <c r="AP320" s="326"/>
      <c r="AQ320" s="326"/>
      <c r="AR320" s="326"/>
      <c r="AS320" s="325" t="s">
        <v>3968</v>
      </c>
      <c r="AT320" s="334" t="s">
        <v>730</v>
      </c>
      <c r="AU320" s="325" t="s">
        <v>1625</v>
      </c>
      <c r="AV320" s="334" t="s">
        <v>730</v>
      </c>
      <c r="AW320" s="334" t="s">
        <v>730</v>
      </c>
    </row>
    <row r="321" spans="1:49" x14ac:dyDescent="0.25">
      <c r="A321" s="267" t="b">
        <f t="shared" si="16"/>
        <v>0</v>
      </c>
      <c r="B321" s="268" t="b">
        <f t="shared" si="17"/>
        <v>0</v>
      </c>
      <c r="C321" s="269" t="b">
        <f t="shared" si="18"/>
        <v>0</v>
      </c>
      <c r="D321" s="270" t="b">
        <f t="shared" si="19"/>
        <v>0</v>
      </c>
      <c r="F321" s="325" t="s">
        <v>838</v>
      </c>
      <c r="G321" s="335" t="s">
        <v>730</v>
      </c>
      <c r="H321" s="335"/>
      <c r="I321" s="325" t="s">
        <v>1403</v>
      </c>
      <c r="J321" t="s">
        <v>3905</v>
      </c>
      <c r="K321" s="312" t="s">
        <v>3256</v>
      </c>
      <c r="L321" s="325" t="s">
        <v>713</v>
      </c>
      <c r="M321" s="335" t="s">
        <v>730</v>
      </c>
      <c r="N321" s="325" t="s">
        <v>714</v>
      </c>
      <c r="O321" s="335" t="s">
        <v>730</v>
      </c>
      <c r="P321" s="325" t="s">
        <v>715</v>
      </c>
      <c r="Q321" s="335" t="s">
        <v>730</v>
      </c>
      <c r="R321" s="325" t="s">
        <v>716</v>
      </c>
      <c r="S321" s="335" t="s">
        <v>730</v>
      </c>
      <c r="T321" s="325" t="s">
        <v>841</v>
      </c>
      <c r="U321" s="334" t="s">
        <v>730</v>
      </c>
      <c r="V321" s="325" t="s">
        <v>4113</v>
      </c>
      <c r="W321" s="339" t="s">
        <v>730</v>
      </c>
      <c r="X321" s="330" t="s">
        <v>850</v>
      </c>
      <c r="Y321" s="331" t="s">
        <v>730</v>
      </c>
      <c r="Z321" s="325" t="s">
        <v>719</v>
      </c>
      <c r="AA321" s="334" t="s">
        <v>730</v>
      </c>
      <c r="AB321" s="325" t="s">
        <v>723</v>
      </c>
      <c r="AC321" s="331" t="s">
        <v>730</v>
      </c>
      <c r="AD321" s="325" t="s">
        <v>4114</v>
      </c>
      <c r="AE321" s="331" t="s">
        <v>730</v>
      </c>
      <c r="AF321" s="325" t="s">
        <v>724</v>
      </c>
      <c r="AG321" s="338" t="s">
        <v>730</v>
      </c>
      <c r="AH321" s="325" t="s">
        <v>735</v>
      </c>
      <c r="AI321" s="335" t="s">
        <v>730</v>
      </c>
      <c r="AJ321" s="325" t="s">
        <v>736</v>
      </c>
      <c r="AK321" s="331" t="s">
        <v>730</v>
      </c>
      <c r="AL321" s="325" t="s">
        <v>3973</v>
      </c>
      <c r="AM321" s="331" t="s">
        <v>730</v>
      </c>
      <c r="AN321" s="330" t="s">
        <v>3949</v>
      </c>
      <c r="AO321" s="337" t="s">
        <v>730</v>
      </c>
      <c r="AP321" s="326"/>
      <c r="AQ321" s="326"/>
      <c r="AR321" s="326"/>
      <c r="AS321" s="325" t="s">
        <v>3968</v>
      </c>
      <c r="AT321" s="334" t="s">
        <v>730</v>
      </c>
      <c r="AU321" s="325" t="s">
        <v>1625</v>
      </c>
      <c r="AV321" s="334" t="s">
        <v>730</v>
      </c>
      <c r="AW321" s="334" t="s">
        <v>730</v>
      </c>
    </row>
    <row r="322" spans="1:49" x14ac:dyDescent="0.25">
      <c r="A322" s="267" t="b">
        <f t="shared" si="16"/>
        <v>0</v>
      </c>
      <c r="B322" s="268" t="b">
        <f t="shared" si="17"/>
        <v>0</v>
      </c>
      <c r="C322" s="269" t="b">
        <f t="shared" si="18"/>
        <v>0</v>
      </c>
      <c r="D322" s="270" t="b">
        <f t="shared" si="19"/>
        <v>0</v>
      </c>
      <c r="F322" s="325" t="s">
        <v>838</v>
      </c>
      <c r="G322" s="335" t="s">
        <v>730</v>
      </c>
      <c r="H322" s="335"/>
      <c r="I322" s="325" t="s">
        <v>1403</v>
      </c>
      <c r="J322" t="s">
        <v>3906</v>
      </c>
      <c r="K322" s="312" t="s">
        <v>3256</v>
      </c>
      <c r="L322" s="325" t="s">
        <v>713</v>
      </c>
      <c r="M322" s="335" t="s">
        <v>730</v>
      </c>
      <c r="N322" s="325" t="s">
        <v>714</v>
      </c>
      <c r="O322" s="335" t="s">
        <v>730</v>
      </c>
      <c r="P322" s="325" t="s">
        <v>715</v>
      </c>
      <c r="Q322" s="335" t="s">
        <v>730</v>
      </c>
      <c r="R322" s="325" t="s">
        <v>716</v>
      </c>
      <c r="S322" s="335" t="s">
        <v>730</v>
      </c>
      <c r="T322" s="325" t="s">
        <v>841</v>
      </c>
      <c r="U322" s="334" t="s">
        <v>730</v>
      </c>
      <c r="V322" s="325" t="s">
        <v>4113</v>
      </c>
      <c r="W322" s="339" t="s">
        <v>730</v>
      </c>
      <c r="X322" s="330" t="s">
        <v>850</v>
      </c>
      <c r="Y322" s="331" t="s">
        <v>730</v>
      </c>
      <c r="Z322" s="325" t="s">
        <v>719</v>
      </c>
      <c r="AA322" s="334" t="s">
        <v>730</v>
      </c>
      <c r="AB322" s="325" t="s">
        <v>723</v>
      </c>
      <c r="AC322" s="331" t="s">
        <v>730</v>
      </c>
      <c r="AD322" s="325" t="s">
        <v>4114</v>
      </c>
      <c r="AE322" s="331" t="s">
        <v>730</v>
      </c>
      <c r="AF322" s="325" t="s">
        <v>724</v>
      </c>
      <c r="AG322" s="338" t="s">
        <v>730</v>
      </c>
      <c r="AH322" s="325" t="s">
        <v>735</v>
      </c>
      <c r="AI322" s="335" t="s">
        <v>730</v>
      </c>
      <c r="AJ322" s="325" t="s">
        <v>736</v>
      </c>
      <c r="AK322" s="331" t="s">
        <v>730</v>
      </c>
      <c r="AL322" s="325" t="s">
        <v>3973</v>
      </c>
      <c r="AM322" s="331" t="s">
        <v>730</v>
      </c>
      <c r="AN322" s="330" t="s">
        <v>3949</v>
      </c>
      <c r="AO322" s="337" t="s">
        <v>730</v>
      </c>
      <c r="AP322" s="326"/>
      <c r="AQ322" s="326"/>
      <c r="AR322" s="326"/>
      <c r="AS322" s="325" t="s">
        <v>3968</v>
      </c>
      <c r="AT322" s="334" t="s">
        <v>730</v>
      </c>
      <c r="AU322" s="325" t="s">
        <v>1625</v>
      </c>
      <c r="AV322" s="334" t="s">
        <v>730</v>
      </c>
      <c r="AW322" s="334" t="s">
        <v>730</v>
      </c>
    </row>
    <row r="323" spans="1:49" x14ac:dyDescent="0.25">
      <c r="A323" s="267" t="b">
        <f t="shared" si="16"/>
        <v>0</v>
      </c>
      <c r="B323" s="268" t="b">
        <f t="shared" si="17"/>
        <v>0</v>
      </c>
      <c r="C323" s="269" t="b">
        <f t="shared" si="18"/>
        <v>0</v>
      </c>
      <c r="D323" s="270" t="b">
        <f t="shared" si="19"/>
        <v>0</v>
      </c>
      <c r="F323" s="325" t="s">
        <v>838</v>
      </c>
      <c r="G323" s="335" t="s">
        <v>730</v>
      </c>
      <c r="H323" s="335"/>
      <c r="I323" s="325" t="s">
        <v>1403</v>
      </c>
      <c r="J323" t="s">
        <v>3907</v>
      </c>
      <c r="K323" s="312" t="s">
        <v>3256</v>
      </c>
      <c r="L323" s="325" t="s">
        <v>713</v>
      </c>
      <c r="M323" s="335" t="s">
        <v>730</v>
      </c>
      <c r="N323" s="325" t="s">
        <v>714</v>
      </c>
      <c r="O323" s="335" t="s">
        <v>730</v>
      </c>
      <c r="P323" s="325" t="s">
        <v>715</v>
      </c>
      <c r="Q323" s="335" t="s">
        <v>730</v>
      </c>
      <c r="R323" s="325" t="s">
        <v>716</v>
      </c>
      <c r="S323" s="335" t="s">
        <v>730</v>
      </c>
      <c r="T323" s="325" t="s">
        <v>841</v>
      </c>
      <c r="U323" s="334" t="s">
        <v>730</v>
      </c>
      <c r="V323" s="325" t="s">
        <v>4113</v>
      </c>
      <c r="W323" s="339" t="s">
        <v>730</v>
      </c>
      <c r="X323" s="330" t="s">
        <v>850</v>
      </c>
      <c r="Y323" s="331" t="s">
        <v>730</v>
      </c>
      <c r="Z323" s="325" t="s">
        <v>719</v>
      </c>
      <c r="AA323" s="334" t="s">
        <v>730</v>
      </c>
      <c r="AB323" s="325" t="s">
        <v>723</v>
      </c>
      <c r="AC323" s="331" t="s">
        <v>730</v>
      </c>
      <c r="AD323" s="325" t="s">
        <v>4114</v>
      </c>
      <c r="AE323" s="331" t="s">
        <v>730</v>
      </c>
      <c r="AF323" s="325" t="s">
        <v>724</v>
      </c>
      <c r="AG323" s="338" t="s">
        <v>730</v>
      </c>
      <c r="AH323" s="325" t="s">
        <v>735</v>
      </c>
      <c r="AI323" s="335" t="s">
        <v>730</v>
      </c>
      <c r="AJ323" s="325" t="s">
        <v>736</v>
      </c>
      <c r="AK323" s="331" t="s">
        <v>730</v>
      </c>
      <c r="AL323" s="325" t="s">
        <v>3973</v>
      </c>
      <c r="AM323" s="331" t="s">
        <v>730</v>
      </c>
      <c r="AN323" s="330" t="s">
        <v>3949</v>
      </c>
      <c r="AO323" s="337" t="s">
        <v>730</v>
      </c>
      <c r="AP323" s="326"/>
      <c r="AQ323" s="326"/>
      <c r="AR323" s="326"/>
      <c r="AS323" s="325" t="s">
        <v>3968</v>
      </c>
      <c r="AT323" s="334" t="s">
        <v>730</v>
      </c>
      <c r="AU323" s="325" t="s">
        <v>1625</v>
      </c>
      <c r="AV323" s="334" t="s">
        <v>730</v>
      </c>
      <c r="AW323" s="334" t="s">
        <v>730</v>
      </c>
    </row>
    <row r="324" spans="1:49" x14ac:dyDescent="0.25">
      <c r="A324" s="267" t="b">
        <f t="shared" si="16"/>
        <v>0</v>
      </c>
      <c r="B324" s="268" t="b">
        <f t="shared" si="17"/>
        <v>0</v>
      </c>
      <c r="C324" s="269" t="b">
        <f t="shared" si="18"/>
        <v>0</v>
      </c>
      <c r="D324" s="270" t="b">
        <f t="shared" si="19"/>
        <v>0</v>
      </c>
      <c r="F324" s="325" t="s">
        <v>838</v>
      </c>
      <c r="G324" s="335" t="s">
        <v>730</v>
      </c>
      <c r="H324" s="335"/>
      <c r="I324" s="325" t="s">
        <v>1403</v>
      </c>
      <c r="J324" t="s">
        <v>3908</v>
      </c>
      <c r="K324" s="312" t="s">
        <v>3256</v>
      </c>
      <c r="L324" s="325" t="s">
        <v>713</v>
      </c>
      <c r="M324" s="335" t="s">
        <v>730</v>
      </c>
      <c r="N324" s="325" t="s">
        <v>714</v>
      </c>
      <c r="O324" s="335" t="s">
        <v>730</v>
      </c>
      <c r="P324" s="325" t="s">
        <v>715</v>
      </c>
      <c r="Q324" s="335" t="s">
        <v>730</v>
      </c>
      <c r="R324" s="325" t="s">
        <v>716</v>
      </c>
      <c r="S324" s="335" t="s">
        <v>730</v>
      </c>
      <c r="T324" s="325" t="s">
        <v>841</v>
      </c>
      <c r="U324" s="334" t="s">
        <v>730</v>
      </c>
      <c r="V324" s="325" t="s">
        <v>4113</v>
      </c>
      <c r="W324" s="339" t="s">
        <v>730</v>
      </c>
      <c r="X324" s="330" t="s">
        <v>850</v>
      </c>
      <c r="Y324" s="331" t="s">
        <v>730</v>
      </c>
      <c r="Z324" s="325" t="s">
        <v>719</v>
      </c>
      <c r="AA324" s="334" t="s">
        <v>730</v>
      </c>
      <c r="AB324" s="325" t="s">
        <v>723</v>
      </c>
      <c r="AC324" s="331" t="s">
        <v>730</v>
      </c>
      <c r="AD324" s="325" t="s">
        <v>4114</v>
      </c>
      <c r="AE324" s="331" t="s">
        <v>730</v>
      </c>
      <c r="AF324" s="325" t="s">
        <v>724</v>
      </c>
      <c r="AG324" s="338" t="s">
        <v>730</v>
      </c>
      <c r="AH324" s="325" t="s">
        <v>735</v>
      </c>
      <c r="AI324" s="335" t="s">
        <v>730</v>
      </c>
      <c r="AJ324" s="325" t="s">
        <v>736</v>
      </c>
      <c r="AK324" s="331" t="s">
        <v>730</v>
      </c>
      <c r="AL324" s="325" t="s">
        <v>3973</v>
      </c>
      <c r="AM324" s="331" t="s">
        <v>730</v>
      </c>
      <c r="AN324" s="330" t="s">
        <v>3949</v>
      </c>
      <c r="AO324" s="337" t="s">
        <v>730</v>
      </c>
      <c r="AP324" s="326"/>
      <c r="AQ324" s="326"/>
      <c r="AR324" s="326"/>
      <c r="AS324" s="325" t="s">
        <v>3968</v>
      </c>
      <c r="AT324" s="334" t="s">
        <v>730</v>
      </c>
      <c r="AU324" s="325" t="s">
        <v>1625</v>
      </c>
      <c r="AV324" s="334" t="s">
        <v>730</v>
      </c>
      <c r="AW324" s="334" t="s">
        <v>730</v>
      </c>
    </row>
    <row r="325" spans="1:49" x14ac:dyDescent="0.25">
      <c r="A325" s="267" t="b">
        <f t="shared" si="16"/>
        <v>0</v>
      </c>
      <c r="B325" s="268" t="b">
        <f t="shared" si="17"/>
        <v>0</v>
      </c>
      <c r="C325" s="269" t="b">
        <f t="shared" si="18"/>
        <v>0</v>
      </c>
      <c r="D325" s="270" t="b">
        <f t="shared" si="19"/>
        <v>0</v>
      </c>
      <c r="F325" s="325" t="s">
        <v>838</v>
      </c>
      <c r="G325" s="335" t="s">
        <v>730</v>
      </c>
      <c r="H325" s="335"/>
      <c r="I325" s="325" t="s">
        <v>1403</v>
      </c>
      <c r="J325" t="s">
        <v>3909</v>
      </c>
      <c r="K325" s="312" t="s">
        <v>3256</v>
      </c>
      <c r="L325" s="325" t="s">
        <v>713</v>
      </c>
      <c r="M325" s="335" t="s">
        <v>730</v>
      </c>
      <c r="N325" s="325" t="s">
        <v>714</v>
      </c>
      <c r="O325" s="335" t="s">
        <v>730</v>
      </c>
      <c r="P325" s="325" t="s">
        <v>715</v>
      </c>
      <c r="Q325" s="335" t="s">
        <v>730</v>
      </c>
      <c r="R325" s="325" t="s">
        <v>716</v>
      </c>
      <c r="S325" s="335" t="s">
        <v>730</v>
      </c>
      <c r="T325" s="325" t="s">
        <v>841</v>
      </c>
      <c r="U325" s="334" t="s">
        <v>730</v>
      </c>
      <c r="V325" s="325" t="s">
        <v>4113</v>
      </c>
      <c r="W325" s="339" t="s">
        <v>730</v>
      </c>
      <c r="X325" s="330" t="s">
        <v>850</v>
      </c>
      <c r="Y325" s="331" t="s">
        <v>730</v>
      </c>
      <c r="Z325" s="325" t="s">
        <v>719</v>
      </c>
      <c r="AA325" s="334" t="s">
        <v>730</v>
      </c>
      <c r="AB325" s="325" t="s">
        <v>723</v>
      </c>
      <c r="AC325" s="331" t="s">
        <v>730</v>
      </c>
      <c r="AD325" s="325" t="s">
        <v>4114</v>
      </c>
      <c r="AE325" s="331" t="s">
        <v>730</v>
      </c>
      <c r="AF325" s="325" t="s">
        <v>724</v>
      </c>
      <c r="AG325" s="338" t="s">
        <v>730</v>
      </c>
      <c r="AH325" s="325" t="s">
        <v>735</v>
      </c>
      <c r="AI325" s="335" t="s">
        <v>730</v>
      </c>
      <c r="AJ325" s="325" t="s">
        <v>736</v>
      </c>
      <c r="AK325" s="331" t="s">
        <v>730</v>
      </c>
      <c r="AL325" s="325" t="s">
        <v>3973</v>
      </c>
      <c r="AM325" s="331" t="s">
        <v>730</v>
      </c>
      <c r="AN325" s="330" t="s">
        <v>3949</v>
      </c>
      <c r="AO325" s="337" t="s">
        <v>730</v>
      </c>
      <c r="AP325" s="326"/>
      <c r="AQ325" s="326"/>
      <c r="AR325" s="326"/>
      <c r="AS325" s="325" t="s">
        <v>3968</v>
      </c>
      <c r="AT325" s="334" t="s">
        <v>730</v>
      </c>
      <c r="AU325" s="325" t="s">
        <v>1625</v>
      </c>
      <c r="AV325" s="334" t="s">
        <v>730</v>
      </c>
      <c r="AW325" s="334" t="s">
        <v>730</v>
      </c>
    </row>
    <row r="326" spans="1:49" x14ac:dyDescent="0.25">
      <c r="A326" s="267" t="b">
        <f t="shared" si="16"/>
        <v>0</v>
      </c>
      <c r="B326" s="268" t="b">
        <f t="shared" si="17"/>
        <v>0</v>
      </c>
      <c r="C326" s="269" t="b">
        <f t="shared" si="18"/>
        <v>0</v>
      </c>
      <c r="D326" s="270" t="b">
        <f t="shared" si="19"/>
        <v>0</v>
      </c>
      <c r="F326" s="325" t="s">
        <v>838</v>
      </c>
      <c r="G326" s="335" t="s">
        <v>730</v>
      </c>
      <c r="H326" s="335"/>
      <c r="I326" s="325" t="s">
        <v>1403</v>
      </c>
      <c r="J326" t="s">
        <v>3910</v>
      </c>
      <c r="K326" s="312" t="s">
        <v>3256</v>
      </c>
      <c r="L326" s="325" t="s">
        <v>713</v>
      </c>
      <c r="M326" s="335" t="s">
        <v>730</v>
      </c>
      <c r="N326" s="325" t="s">
        <v>714</v>
      </c>
      <c r="O326" s="335" t="s">
        <v>730</v>
      </c>
      <c r="P326" s="325" t="s">
        <v>715</v>
      </c>
      <c r="Q326" s="335" t="s">
        <v>730</v>
      </c>
      <c r="R326" s="325" t="s">
        <v>716</v>
      </c>
      <c r="S326" s="335" t="s">
        <v>730</v>
      </c>
      <c r="T326" s="325" t="s">
        <v>841</v>
      </c>
      <c r="U326" s="334" t="s">
        <v>730</v>
      </c>
      <c r="V326" s="325" t="s">
        <v>4113</v>
      </c>
      <c r="W326" s="339" t="s">
        <v>730</v>
      </c>
      <c r="X326" s="330" t="s">
        <v>850</v>
      </c>
      <c r="Y326" s="331" t="s">
        <v>730</v>
      </c>
      <c r="Z326" s="325" t="s">
        <v>719</v>
      </c>
      <c r="AA326" s="334" t="s">
        <v>730</v>
      </c>
      <c r="AB326" s="325" t="s">
        <v>723</v>
      </c>
      <c r="AC326" s="331" t="s">
        <v>730</v>
      </c>
      <c r="AD326" s="325" t="s">
        <v>4114</v>
      </c>
      <c r="AE326" s="331" t="s">
        <v>730</v>
      </c>
      <c r="AF326" s="325" t="s">
        <v>724</v>
      </c>
      <c r="AG326" s="338" t="s">
        <v>730</v>
      </c>
      <c r="AH326" s="325" t="s">
        <v>735</v>
      </c>
      <c r="AI326" s="335" t="s">
        <v>730</v>
      </c>
      <c r="AJ326" s="325" t="s">
        <v>736</v>
      </c>
      <c r="AK326" s="331" t="s">
        <v>730</v>
      </c>
      <c r="AL326" s="325" t="s">
        <v>3973</v>
      </c>
      <c r="AM326" s="331" t="s">
        <v>730</v>
      </c>
      <c r="AN326" s="330" t="s">
        <v>3949</v>
      </c>
      <c r="AO326" s="337" t="s">
        <v>730</v>
      </c>
      <c r="AP326" s="326"/>
      <c r="AQ326" s="326"/>
      <c r="AR326" s="326"/>
      <c r="AS326" s="325" t="s">
        <v>3968</v>
      </c>
      <c r="AT326" s="334" t="s">
        <v>730</v>
      </c>
      <c r="AU326" s="325" t="s">
        <v>1625</v>
      </c>
      <c r="AV326" s="334" t="s">
        <v>730</v>
      </c>
      <c r="AW326" s="334" t="s">
        <v>730</v>
      </c>
    </row>
    <row r="327" spans="1:49" x14ac:dyDescent="0.25">
      <c r="A327" s="267" t="b">
        <f t="shared" si="16"/>
        <v>0</v>
      </c>
      <c r="B327" s="268" t="b">
        <f t="shared" si="17"/>
        <v>0</v>
      </c>
      <c r="C327" s="269" t="b">
        <f t="shared" si="18"/>
        <v>0</v>
      </c>
      <c r="D327" s="270" t="b">
        <f t="shared" si="19"/>
        <v>0</v>
      </c>
      <c r="F327" s="325" t="s">
        <v>838</v>
      </c>
      <c r="G327" s="335" t="s">
        <v>730</v>
      </c>
      <c r="H327" s="335"/>
      <c r="I327" s="325" t="s">
        <v>1403</v>
      </c>
      <c r="J327" t="s">
        <v>3911</v>
      </c>
      <c r="K327" s="312" t="s">
        <v>3259</v>
      </c>
      <c r="L327" s="325" t="s">
        <v>713</v>
      </c>
      <c r="M327" s="335" t="s">
        <v>730</v>
      </c>
      <c r="N327" s="325" t="s">
        <v>714</v>
      </c>
      <c r="O327" s="335" t="s">
        <v>730</v>
      </c>
      <c r="P327" s="325" t="s">
        <v>715</v>
      </c>
      <c r="Q327" s="335" t="s">
        <v>730</v>
      </c>
      <c r="R327" s="325" t="s">
        <v>716</v>
      </c>
      <c r="S327" s="335" t="s">
        <v>730</v>
      </c>
      <c r="T327" s="325" t="s">
        <v>841</v>
      </c>
      <c r="U327" s="334" t="s">
        <v>730</v>
      </c>
      <c r="V327" s="325" t="s">
        <v>4113</v>
      </c>
      <c r="W327" s="339" t="s">
        <v>730</v>
      </c>
      <c r="X327" s="330" t="s">
        <v>850</v>
      </c>
      <c r="Y327" s="331" t="s">
        <v>730</v>
      </c>
      <c r="Z327" s="325" t="s">
        <v>719</v>
      </c>
      <c r="AA327" s="334" t="s">
        <v>730</v>
      </c>
      <c r="AB327" s="325" t="s">
        <v>723</v>
      </c>
      <c r="AC327" s="331" t="s">
        <v>730</v>
      </c>
      <c r="AD327" s="325" t="s">
        <v>4114</v>
      </c>
      <c r="AE327" s="331" t="s">
        <v>730</v>
      </c>
      <c r="AF327" s="325" t="s">
        <v>724</v>
      </c>
      <c r="AG327" s="338" t="s">
        <v>730</v>
      </c>
      <c r="AH327" s="325" t="s">
        <v>735</v>
      </c>
      <c r="AI327" s="335" t="s">
        <v>730</v>
      </c>
      <c r="AJ327" s="325" t="s">
        <v>736</v>
      </c>
      <c r="AK327" s="331" t="s">
        <v>730</v>
      </c>
      <c r="AL327" s="325" t="s">
        <v>3973</v>
      </c>
      <c r="AM327" s="331" t="s">
        <v>730</v>
      </c>
      <c r="AN327" s="330" t="s">
        <v>3949</v>
      </c>
      <c r="AO327" s="337" t="s">
        <v>730</v>
      </c>
      <c r="AP327" s="326"/>
      <c r="AQ327" s="326"/>
      <c r="AR327" s="326"/>
      <c r="AS327" s="325" t="s">
        <v>3968</v>
      </c>
      <c r="AT327" s="334" t="s">
        <v>730</v>
      </c>
      <c r="AU327" s="325" t="s">
        <v>1625</v>
      </c>
      <c r="AV327" s="334" t="s">
        <v>730</v>
      </c>
      <c r="AW327" s="334" t="s">
        <v>730</v>
      </c>
    </row>
    <row r="328" spans="1:49" x14ac:dyDescent="0.25">
      <c r="A328" s="267" t="b">
        <f t="shared" si="16"/>
        <v>0</v>
      </c>
      <c r="B328" s="268" t="b">
        <f t="shared" si="17"/>
        <v>0</v>
      </c>
      <c r="C328" s="269" t="b">
        <f t="shared" si="18"/>
        <v>0</v>
      </c>
      <c r="D328" s="270" t="b">
        <f t="shared" si="19"/>
        <v>0</v>
      </c>
      <c r="F328" s="325" t="s">
        <v>838</v>
      </c>
      <c r="G328" s="335" t="s">
        <v>730</v>
      </c>
      <c r="H328" s="335"/>
      <c r="I328" s="325" t="s">
        <v>1403</v>
      </c>
      <c r="J328" t="s">
        <v>3912</v>
      </c>
      <c r="K328" s="312" t="s">
        <v>3259</v>
      </c>
      <c r="L328" s="325" t="s">
        <v>713</v>
      </c>
      <c r="M328" s="335" t="s">
        <v>730</v>
      </c>
      <c r="N328" s="325" t="s">
        <v>714</v>
      </c>
      <c r="O328" s="335" t="s">
        <v>730</v>
      </c>
      <c r="P328" s="325" t="s">
        <v>715</v>
      </c>
      <c r="Q328" s="335" t="s">
        <v>730</v>
      </c>
      <c r="R328" s="325" t="s">
        <v>716</v>
      </c>
      <c r="S328" s="335" t="s">
        <v>730</v>
      </c>
      <c r="T328" s="325" t="s">
        <v>841</v>
      </c>
      <c r="U328" s="334" t="s">
        <v>730</v>
      </c>
      <c r="V328" s="325" t="s">
        <v>4113</v>
      </c>
      <c r="W328" s="339" t="s">
        <v>730</v>
      </c>
      <c r="X328" s="330" t="s">
        <v>850</v>
      </c>
      <c r="Y328" s="331" t="s">
        <v>730</v>
      </c>
      <c r="Z328" s="325" t="s">
        <v>719</v>
      </c>
      <c r="AA328" s="334" t="s">
        <v>730</v>
      </c>
      <c r="AB328" s="325" t="s">
        <v>723</v>
      </c>
      <c r="AC328" s="331" t="s">
        <v>730</v>
      </c>
      <c r="AD328" s="325" t="s">
        <v>4114</v>
      </c>
      <c r="AE328" s="331" t="s">
        <v>730</v>
      </c>
      <c r="AF328" s="325" t="s">
        <v>724</v>
      </c>
      <c r="AG328" s="338" t="s">
        <v>730</v>
      </c>
      <c r="AH328" s="325" t="s">
        <v>735</v>
      </c>
      <c r="AI328" s="335" t="s">
        <v>730</v>
      </c>
      <c r="AJ328" s="325" t="s">
        <v>736</v>
      </c>
      <c r="AK328" s="331" t="s">
        <v>730</v>
      </c>
      <c r="AL328" s="325" t="s">
        <v>3973</v>
      </c>
      <c r="AM328" s="331" t="s">
        <v>730</v>
      </c>
      <c r="AN328" s="330" t="s">
        <v>3949</v>
      </c>
      <c r="AO328" s="337" t="s">
        <v>730</v>
      </c>
      <c r="AP328" s="326"/>
      <c r="AQ328" s="326"/>
      <c r="AR328" s="326"/>
      <c r="AS328" s="325" t="s">
        <v>3968</v>
      </c>
      <c r="AT328" s="334" t="s">
        <v>730</v>
      </c>
      <c r="AU328" s="325" t="s">
        <v>1625</v>
      </c>
      <c r="AV328" s="334" t="s">
        <v>730</v>
      </c>
      <c r="AW328" s="334" t="s">
        <v>730</v>
      </c>
    </row>
    <row r="329" spans="1:49" x14ac:dyDescent="0.25">
      <c r="A329" s="267" t="b">
        <f t="shared" si="16"/>
        <v>0</v>
      </c>
      <c r="B329" s="268" t="b">
        <f t="shared" si="17"/>
        <v>0</v>
      </c>
      <c r="C329" s="269" t="b">
        <f t="shared" si="18"/>
        <v>0</v>
      </c>
      <c r="D329" s="270" t="b">
        <f t="shared" si="19"/>
        <v>0</v>
      </c>
      <c r="F329" s="325" t="s">
        <v>838</v>
      </c>
      <c r="G329" s="335" t="s">
        <v>730</v>
      </c>
      <c r="H329" s="335"/>
      <c r="I329" s="325" t="s">
        <v>1403</v>
      </c>
      <c r="J329" t="s">
        <v>3913</v>
      </c>
      <c r="K329" s="312" t="s">
        <v>3259</v>
      </c>
      <c r="L329" s="325" t="s">
        <v>713</v>
      </c>
      <c r="M329" s="335" t="s">
        <v>730</v>
      </c>
      <c r="N329" s="325" t="s">
        <v>714</v>
      </c>
      <c r="O329" s="335" t="s">
        <v>730</v>
      </c>
      <c r="P329" s="325" t="s">
        <v>715</v>
      </c>
      <c r="Q329" s="335" t="s">
        <v>730</v>
      </c>
      <c r="R329" s="325" t="s">
        <v>716</v>
      </c>
      <c r="S329" s="335" t="s">
        <v>730</v>
      </c>
      <c r="T329" s="325" t="s">
        <v>841</v>
      </c>
      <c r="U329" s="334" t="s">
        <v>730</v>
      </c>
      <c r="V329" s="325" t="s">
        <v>4113</v>
      </c>
      <c r="W329" s="339" t="s">
        <v>730</v>
      </c>
      <c r="X329" s="330" t="s">
        <v>850</v>
      </c>
      <c r="Y329" s="331" t="s">
        <v>730</v>
      </c>
      <c r="Z329" s="325" t="s">
        <v>719</v>
      </c>
      <c r="AA329" s="334" t="s">
        <v>730</v>
      </c>
      <c r="AB329" s="325" t="s">
        <v>723</v>
      </c>
      <c r="AC329" s="331" t="s">
        <v>730</v>
      </c>
      <c r="AD329" s="325" t="s">
        <v>4114</v>
      </c>
      <c r="AE329" s="331" t="s">
        <v>730</v>
      </c>
      <c r="AF329" s="325" t="s">
        <v>724</v>
      </c>
      <c r="AG329" s="338" t="s">
        <v>730</v>
      </c>
      <c r="AH329" s="325" t="s">
        <v>735</v>
      </c>
      <c r="AI329" s="335" t="s">
        <v>730</v>
      </c>
      <c r="AJ329" s="325" t="s">
        <v>736</v>
      </c>
      <c r="AK329" s="331" t="s">
        <v>730</v>
      </c>
      <c r="AL329" s="325" t="s">
        <v>3973</v>
      </c>
      <c r="AM329" s="331" t="s">
        <v>730</v>
      </c>
      <c r="AN329" s="330" t="s">
        <v>3949</v>
      </c>
      <c r="AO329" s="337" t="s">
        <v>730</v>
      </c>
      <c r="AP329" s="326"/>
      <c r="AQ329" s="326"/>
      <c r="AR329" s="326"/>
      <c r="AS329" s="325" t="s">
        <v>3968</v>
      </c>
      <c r="AT329" s="334" t="s">
        <v>730</v>
      </c>
      <c r="AU329" s="325" t="s">
        <v>1625</v>
      </c>
      <c r="AV329" s="334" t="s">
        <v>730</v>
      </c>
      <c r="AW329" s="334" t="s">
        <v>730</v>
      </c>
    </row>
    <row r="330" spans="1:49" x14ac:dyDescent="0.25">
      <c r="A330" s="267" t="b">
        <f t="shared" ref="A330:A387" si="20">IF($A$1=F309,G309,IF($A$1=I309,J309,IF($A$1=L309,M309,IF($A$1=N309,O309,IF($A$1=P309,Q309,IF($A$1=R309,S309,IF($A$1=T309,U309,IF($A$1=V309,W309,IF($A$1=X309,Y309,IF($A$1=Z309,AA309,IF($A$1=AB309,AC309,IF($A$1=AD309,AE309,IF($A$1=AF309,AG309,IF($A$1=AH309,AI309,IF($A$1=AJ309,AK310,IF($A$1=AL309,AM309,IF($A$1=AN309,AO309,IF($A$1=AS309,AT309,IF($A$1=AU309,AV309)))))))))))))))))))</f>
        <v>0</v>
      </c>
      <c r="B330" s="268" t="b">
        <f t="shared" ref="B330:B387" si="21">IF($B$1=F309,G309,IF($B$1=I309,J309,IF($B$1=L309,M309,IF($B$1=N309,O309,IF($B$1=P309,Q309,IF($B$1=R309,S309,IF($B$1=T309,U309,IF($B$1=V309,W309,IF($B$1=X309,Y309,IF($B$1=Z309,AA309,IF($B$1=AB309,AC309,IF($B$1=AD309,AE309,IF($B$1=AF309,AG309,IF($B$1=AH309,AI309,IF($B$1=AJ309,AK310,IF($B$1=AL309,AM309,IF($B$1=AN309,AO309,IF($B$1=AS309,AT309,IF($B$1=AU309,AV309)))))))))))))))))))</f>
        <v>0</v>
      </c>
      <c r="C330" s="269" t="b">
        <f t="shared" ref="C330:C387" si="22">IF($C$1=F309,G309,IF($C$1=I309,J309,IF($C$1=L309,M309,IF($C$1=N309,O309,IF($C$1=P309,Q309,IF($C$1=R309,S309,IF($C$1=T309,U309,IF($C$1=V309,W309,IF($C$1=X309,Y309,IF($C$1=Z309,AA309,IF($C$1=AB309,AC309,IF($C$1=AD309,AE309,IF($C$1=AF309,AG309,IF($C$1=AH309,AI309,IF($C$1=AJ309,AK310,IF($C$1=AL309,AM309,IF($C$1=AN309,AO309,IF($C$1=AS309,AT309,IF($C$1=AU309,AV309)))))))))))))))))))</f>
        <v>0</v>
      </c>
      <c r="D330" s="270" t="b">
        <f t="shared" ref="D330:D387" si="23">IF($D$1=F309,G309,IF($D$1=I309,J309,IF($D$1=L309,M309,IF($D$1=N309,O309,IF($D$1=P309,Q309,IF($D$1=R309,S309,IF($D$1=T309,U309,IF($D$1=V309,W309,IF($D$1=X309,Y309,IF($D$1=Z309,AA309,IF($D$1=AB309,AC309,IF($D$1=AD309,AE309,IF($D$1=AF309,AG309,IF($D$1=AH309,AI309,IF($D$1=AJ309,AK310,IF($D$1=AL309,AM309,IF($D$1=AN309,AO309,IF($D$1=AS309,AT309,IF($D$1=AU309,AV309)))))))))))))))))))</f>
        <v>0</v>
      </c>
      <c r="F330" s="325" t="s">
        <v>838</v>
      </c>
      <c r="G330" s="335" t="s">
        <v>730</v>
      </c>
      <c r="H330" s="335"/>
      <c r="I330" s="325" t="s">
        <v>1403</v>
      </c>
      <c r="J330" t="s">
        <v>3914</v>
      </c>
      <c r="K330" s="312" t="s">
        <v>3259</v>
      </c>
      <c r="L330" s="325" t="s">
        <v>713</v>
      </c>
      <c r="M330" s="335" t="s">
        <v>730</v>
      </c>
      <c r="N330" s="325" t="s">
        <v>714</v>
      </c>
      <c r="O330" s="335" t="s">
        <v>730</v>
      </c>
      <c r="P330" s="325" t="s">
        <v>715</v>
      </c>
      <c r="Q330" s="335" t="s">
        <v>730</v>
      </c>
      <c r="R330" s="325" t="s">
        <v>716</v>
      </c>
      <c r="S330" s="335" t="s">
        <v>730</v>
      </c>
      <c r="T330" s="325" t="s">
        <v>841</v>
      </c>
      <c r="U330" s="334" t="s">
        <v>730</v>
      </c>
      <c r="V330" s="325" t="s">
        <v>4113</v>
      </c>
      <c r="W330" s="339" t="s">
        <v>730</v>
      </c>
      <c r="X330" s="330" t="s">
        <v>850</v>
      </c>
      <c r="Y330" s="331" t="s">
        <v>730</v>
      </c>
      <c r="Z330" s="325" t="s">
        <v>719</v>
      </c>
      <c r="AA330" s="334" t="s">
        <v>730</v>
      </c>
      <c r="AB330" s="325" t="s">
        <v>723</v>
      </c>
      <c r="AC330" s="331" t="s">
        <v>730</v>
      </c>
      <c r="AD330" s="325" t="s">
        <v>4114</v>
      </c>
      <c r="AE330" s="331" t="s">
        <v>730</v>
      </c>
      <c r="AF330" s="325" t="s">
        <v>724</v>
      </c>
      <c r="AG330" s="338" t="s">
        <v>730</v>
      </c>
      <c r="AH330" s="325" t="s">
        <v>735</v>
      </c>
      <c r="AI330" s="335" t="s">
        <v>730</v>
      </c>
      <c r="AJ330" s="325" t="s">
        <v>736</v>
      </c>
      <c r="AK330" s="331" t="s">
        <v>730</v>
      </c>
      <c r="AL330" s="325" t="s">
        <v>3973</v>
      </c>
      <c r="AM330" s="331" t="s">
        <v>730</v>
      </c>
      <c r="AN330" s="330" t="s">
        <v>3949</v>
      </c>
      <c r="AO330" s="337" t="s">
        <v>730</v>
      </c>
      <c r="AP330" s="326"/>
      <c r="AQ330" s="326"/>
      <c r="AR330" s="326"/>
      <c r="AS330" s="325" t="s">
        <v>3968</v>
      </c>
      <c r="AT330" s="334" t="s">
        <v>730</v>
      </c>
      <c r="AU330" s="325" t="s">
        <v>1625</v>
      </c>
      <c r="AV330" s="334" t="s">
        <v>730</v>
      </c>
      <c r="AW330" s="334" t="s">
        <v>730</v>
      </c>
    </row>
    <row r="331" spans="1:49" x14ac:dyDescent="0.25">
      <c r="A331" s="267" t="b">
        <f t="shared" si="20"/>
        <v>0</v>
      </c>
      <c r="B331" s="268" t="b">
        <f t="shared" si="21"/>
        <v>0</v>
      </c>
      <c r="C331" s="269" t="b">
        <f t="shared" si="22"/>
        <v>0</v>
      </c>
      <c r="D331" s="270" t="b">
        <f t="shared" si="23"/>
        <v>0</v>
      </c>
      <c r="F331" s="325" t="s">
        <v>838</v>
      </c>
      <c r="G331" s="335" t="s">
        <v>730</v>
      </c>
      <c r="H331" s="335"/>
      <c r="I331" s="325" t="s">
        <v>1403</v>
      </c>
      <c r="J331" t="s">
        <v>3915</v>
      </c>
      <c r="K331" s="312" t="s">
        <v>3259</v>
      </c>
      <c r="L331" s="325" t="s">
        <v>713</v>
      </c>
      <c r="M331" s="335" t="s">
        <v>730</v>
      </c>
      <c r="N331" s="325" t="s">
        <v>714</v>
      </c>
      <c r="O331" s="335" t="s">
        <v>730</v>
      </c>
      <c r="P331" s="325" t="s">
        <v>715</v>
      </c>
      <c r="Q331" s="335" t="s">
        <v>730</v>
      </c>
      <c r="R331" s="325" t="s">
        <v>716</v>
      </c>
      <c r="S331" s="335" t="s">
        <v>730</v>
      </c>
      <c r="T331" s="325" t="s">
        <v>841</v>
      </c>
      <c r="U331" s="334" t="s">
        <v>730</v>
      </c>
      <c r="V331" s="325" t="s">
        <v>4113</v>
      </c>
      <c r="W331" s="339" t="s">
        <v>730</v>
      </c>
      <c r="X331" s="330" t="s">
        <v>850</v>
      </c>
      <c r="Y331" s="331" t="s">
        <v>730</v>
      </c>
      <c r="Z331" s="325" t="s">
        <v>719</v>
      </c>
      <c r="AA331" s="334" t="s">
        <v>730</v>
      </c>
      <c r="AB331" s="325" t="s">
        <v>723</v>
      </c>
      <c r="AC331" s="331" t="s">
        <v>730</v>
      </c>
      <c r="AD331" s="325" t="s">
        <v>4114</v>
      </c>
      <c r="AE331" s="331" t="s">
        <v>730</v>
      </c>
      <c r="AF331" s="325" t="s">
        <v>724</v>
      </c>
      <c r="AG331" s="338" t="s">
        <v>730</v>
      </c>
      <c r="AH331" s="325" t="s">
        <v>735</v>
      </c>
      <c r="AI331" s="335" t="s">
        <v>730</v>
      </c>
      <c r="AJ331" s="325" t="s">
        <v>736</v>
      </c>
      <c r="AK331" s="331" t="s">
        <v>730</v>
      </c>
      <c r="AL331" s="325" t="s">
        <v>3973</v>
      </c>
      <c r="AM331" s="331" t="s">
        <v>730</v>
      </c>
      <c r="AN331" s="330" t="s">
        <v>3949</v>
      </c>
      <c r="AO331" s="337" t="s">
        <v>730</v>
      </c>
      <c r="AP331" s="326"/>
      <c r="AQ331" s="326"/>
      <c r="AR331" s="326"/>
      <c r="AS331" s="325" t="s">
        <v>3968</v>
      </c>
      <c r="AT331" s="334" t="s">
        <v>730</v>
      </c>
      <c r="AU331" s="325" t="s">
        <v>1625</v>
      </c>
      <c r="AV331" s="334" t="s">
        <v>730</v>
      </c>
      <c r="AW331" s="334" t="s">
        <v>730</v>
      </c>
    </row>
    <row r="332" spans="1:49" x14ac:dyDescent="0.25">
      <c r="A332" s="267" t="b">
        <f t="shared" si="20"/>
        <v>0</v>
      </c>
      <c r="B332" s="268" t="b">
        <f t="shared" si="21"/>
        <v>0</v>
      </c>
      <c r="C332" s="269" t="b">
        <f t="shared" si="22"/>
        <v>0</v>
      </c>
      <c r="D332" s="270" t="b">
        <f t="shared" si="23"/>
        <v>0</v>
      </c>
      <c r="F332" s="325" t="s">
        <v>838</v>
      </c>
      <c r="G332" s="335" t="s">
        <v>730</v>
      </c>
      <c r="H332" s="335"/>
      <c r="I332" s="325" t="s">
        <v>1403</v>
      </c>
      <c r="J332" t="s">
        <v>3916</v>
      </c>
      <c r="K332" s="312" t="s">
        <v>3259</v>
      </c>
      <c r="L332" s="325" t="s">
        <v>713</v>
      </c>
      <c r="M332" s="335" t="s">
        <v>730</v>
      </c>
      <c r="N332" s="325" t="s">
        <v>714</v>
      </c>
      <c r="O332" s="335" t="s">
        <v>730</v>
      </c>
      <c r="P332" s="325" t="s">
        <v>715</v>
      </c>
      <c r="Q332" s="335" t="s">
        <v>730</v>
      </c>
      <c r="R332" s="325" t="s">
        <v>716</v>
      </c>
      <c r="S332" s="335" t="s">
        <v>730</v>
      </c>
      <c r="T332" s="325" t="s">
        <v>841</v>
      </c>
      <c r="U332" s="334" t="s">
        <v>730</v>
      </c>
      <c r="V332" s="325" t="s">
        <v>4113</v>
      </c>
      <c r="W332" s="339" t="s">
        <v>730</v>
      </c>
      <c r="X332" s="330" t="s">
        <v>850</v>
      </c>
      <c r="Y332" s="331" t="s">
        <v>730</v>
      </c>
      <c r="Z332" s="325" t="s">
        <v>719</v>
      </c>
      <c r="AA332" s="334" t="s">
        <v>730</v>
      </c>
      <c r="AB332" s="325" t="s">
        <v>723</v>
      </c>
      <c r="AC332" s="331" t="s">
        <v>730</v>
      </c>
      <c r="AD332" s="325" t="s">
        <v>4114</v>
      </c>
      <c r="AE332" s="331" t="s">
        <v>730</v>
      </c>
      <c r="AF332" s="325" t="s">
        <v>724</v>
      </c>
      <c r="AG332" s="338" t="s">
        <v>730</v>
      </c>
      <c r="AH332" s="325" t="s">
        <v>735</v>
      </c>
      <c r="AI332" s="335" t="s">
        <v>730</v>
      </c>
      <c r="AJ332" s="325" t="s">
        <v>736</v>
      </c>
      <c r="AK332" s="331" t="s">
        <v>730</v>
      </c>
      <c r="AL332" s="325" t="s">
        <v>3973</v>
      </c>
      <c r="AM332" s="331" t="s">
        <v>730</v>
      </c>
      <c r="AN332" s="330" t="s">
        <v>3949</v>
      </c>
      <c r="AO332" s="337" t="s">
        <v>730</v>
      </c>
      <c r="AP332" s="326"/>
      <c r="AQ332" s="326"/>
      <c r="AR332" s="326"/>
      <c r="AS332" s="325" t="s">
        <v>3968</v>
      </c>
      <c r="AT332" s="334" t="s">
        <v>730</v>
      </c>
      <c r="AU332" s="325" t="s">
        <v>1625</v>
      </c>
      <c r="AV332" s="334" t="s">
        <v>730</v>
      </c>
      <c r="AW332" s="334" t="s">
        <v>730</v>
      </c>
    </row>
    <row r="333" spans="1:49" x14ac:dyDescent="0.25">
      <c r="A333" s="267" t="b">
        <f t="shared" si="20"/>
        <v>0</v>
      </c>
      <c r="B333" s="268" t="b">
        <f t="shared" si="21"/>
        <v>0</v>
      </c>
      <c r="C333" s="269" t="b">
        <f t="shared" si="22"/>
        <v>0</v>
      </c>
      <c r="D333" s="270" t="b">
        <f t="shared" si="23"/>
        <v>0</v>
      </c>
      <c r="F333" s="325" t="s">
        <v>838</v>
      </c>
      <c r="G333" s="335" t="s">
        <v>730</v>
      </c>
      <c r="H333" s="335"/>
      <c r="I333" s="325" t="s">
        <v>1403</v>
      </c>
      <c r="J333" t="s">
        <v>3917</v>
      </c>
      <c r="K333" s="312" t="s">
        <v>3259</v>
      </c>
      <c r="L333" s="325" t="s">
        <v>713</v>
      </c>
      <c r="M333" s="335" t="s">
        <v>730</v>
      </c>
      <c r="N333" s="325" t="s">
        <v>714</v>
      </c>
      <c r="O333" s="335" t="s">
        <v>730</v>
      </c>
      <c r="P333" s="325" t="s">
        <v>715</v>
      </c>
      <c r="Q333" s="335" t="s">
        <v>730</v>
      </c>
      <c r="R333" s="325" t="s">
        <v>716</v>
      </c>
      <c r="S333" s="335" t="s">
        <v>730</v>
      </c>
      <c r="T333" s="325" t="s">
        <v>841</v>
      </c>
      <c r="U333" s="334" t="s">
        <v>730</v>
      </c>
      <c r="V333" s="325" t="s">
        <v>4113</v>
      </c>
      <c r="W333" s="339" t="s">
        <v>730</v>
      </c>
      <c r="X333" s="330" t="s">
        <v>850</v>
      </c>
      <c r="Y333" s="331" t="s">
        <v>730</v>
      </c>
      <c r="Z333" s="325" t="s">
        <v>719</v>
      </c>
      <c r="AA333" s="334" t="s">
        <v>730</v>
      </c>
      <c r="AB333" s="325" t="s">
        <v>723</v>
      </c>
      <c r="AC333" s="331" t="s">
        <v>730</v>
      </c>
      <c r="AD333" s="325" t="s">
        <v>4114</v>
      </c>
      <c r="AE333" s="331" t="s">
        <v>730</v>
      </c>
      <c r="AF333" s="325" t="s">
        <v>724</v>
      </c>
      <c r="AG333" s="338" t="s">
        <v>730</v>
      </c>
      <c r="AH333" s="325" t="s">
        <v>735</v>
      </c>
      <c r="AI333" s="335" t="s">
        <v>730</v>
      </c>
      <c r="AJ333" s="325" t="s">
        <v>736</v>
      </c>
      <c r="AK333" s="331" t="s">
        <v>730</v>
      </c>
      <c r="AL333" s="325" t="s">
        <v>3973</v>
      </c>
      <c r="AM333" s="331" t="s">
        <v>730</v>
      </c>
      <c r="AN333" s="330" t="s">
        <v>3949</v>
      </c>
      <c r="AO333" s="337" t="s">
        <v>730</v>
      </c>
      <c r="AP333" s="326"/>
      <c r="AQ333" s="326"/>
      <c r="AR333" s="326"/>
      <c r="AS333" s="325" t="s">
        <v>3968</v>
      </c>
      <c r="AT333" s="334" t="s">
        <v>730</v>
      </c>
      <c r="AU333" s="325" t="s">
        <v>1625</v>
      </c>
      <c r="AV333" s="334" t="s">
        <v>730</v>
      </c>
      <c r="AW333" s="334" t="s">
        <v>730</v>
      </c>
    </row>
    <row r="334" spans="1:49" x14ac:dyDescent="0.25">
      <c r="A334" s="267" t="b">
        <f t="shared" si="20"/>
        <v>0</v>
      </c>
      <c r="B334" s="268" t="b">
        <f t="shared" si="21"/>
        <v>0</v>
      </c>
      <c r="C334" s="269" t="b">
        <f t="shared" si="22"/>
        <v>0</v>
      </c>
      <c r="D334" s="270" t="b">
        <f t="shared" si="23"/>
        <v>0</v>
      </c>
      <c r="F334" s="325" t="s">
        <v>838</v>
      </c>
      <c r="G334" s="335" t="s">
        <v>730</v>
      </c>
      <c r="H334" s="335"/>
      <c r="I334" s="325" t="s">
        <v>1403</v>
      </c>
      <c r="J334" t="s">
        <v>3918</v>
      </c>
      <c r="K334" s="312" t="s">
        <v>3259</v>
      </c>
      <c r="L334" s="325" t="s">
        <v>713</v>
      </c>
      <c r="M334" s="335" t="s">
        <v>730</v>
      </c>
      <c r="N334" s="325" t="s">
        <v>714</v>
      </c>
      <c r="O334" s="335" t="s">
        <v>730</v>
      </c>
      <c r="P334" s="325" t="s">
        <v>715</v>
      </c>
      <c r="Q334" s="335" t="s">
        <v>730</v>
      </c>
      <c r="R334" s="325" t="s">
        <v>716</v>
      </c>
      <c r="S334" s="335" t="s">
        <v>730</v>
      </c>
      <c r="T334" s="325" t="s">
        <v>841</v>
      </c>
      <c r="U334" s="334" t="s">
        <v>730</v>
      </c>
      <c r="V334" s="325" t="s">
        <v>4113</v>
      </c>
      <c r="W334" s="339" t="s">
        <v>730</v>
      </c>
      <c r="X334" s="330" t="s">
        <v>850</v>
      </c>
      <c r="Y334" s="331" t="s">
        <v>730</v>
      </c>
      <c r="Z334" s="325" t="s">
        <v>719</v>
      </c>
      <c r="AA334" s="334" t="s">
        <v>730</v>
      </c>
      <c r="AB334" s="325" t="s">
        <v>723</v>
      </c>
      <c r="AC334" s="331" t="s">
        <v>730</v>
      </c>
      <c r="AD334" s="325" t="s">
        <v>4114</v>
      </c>
      <c r="AE334" s="331" t="s">
        <v>730</v>
      </c>
      <c r="AF334" s="325" t="s">
        <v>724</v>
      </c>
      <c r="AG334" s="338" t="s">
        <v>730</v>
      </c>
      <c r="AH334" s="325" t="s">
        <v>735</v>
      </c>
      <c r="AI334" s="335" t="s">
        <v>730</v>
      </c>
      <c r="AJ334" s="325" t="s">
        <v>736</v>
      </c>
      <c r="AK334" s="331" t="s">
        <v>730</v>
      </c>
      <c r="AL334" s="325" t="s">
        <v>3973</v>
      </c>
      <c r="AM334" s="331" t="s">
        <v>730</v>
      </c>
      <c r="AN334" s="330" t="s">
        <v>3949</v>
      </c>
      <c r="AO334" s="337" t="s">
        <v>730</v>
      </c>
      <c r="AP334" s="326"/>
      <c r="AQ334" s="326"/>
      <c r="AR334" s="326"/>
      <c r="AS334" s="325" t="s">
        <v>3968</v>
      </c>
      <c r="AT334" s="334" t="s">
        <v>730</v>
      </c>
      <c r="AU334" s="325" t="s">
        <v>1625</v>
      </c>
      <c r="AV334" s="334" t="s">
        <v>730</v>
      </c>
      <c r="AW334" s="334" t="s">
        <v>730</v>
      </c>
    </row>
    <row r="335" spans="1:49" x14ac:dyDescent="0.25">
      <c r="A335" s="267" t="b">
        <f t="shared" si="20"/>
        <v>0</v>
      </c>
      <c r="B335" s="268" t="b">
        <f t="shared" si="21"/>
        <v>0</v>
      </c>
      <c r="C335" s="269" t="b">
        <f t="shared" si="22"/>
        <v>0</v>
      </c>
      <c r="D335" s="270" t="b">
        <f t="shared" si="23"/>
        <v>0</v>
      </c>
      <c r="F335" s="325" t="s">
        <v>838</v>
      </c>
      <c r="G335" s="335" t="s">
        <v>730</v>
      </c>
      <c r="H335" s="335"/>
      <c r="I335" s="325" t="s">
        <v>1403</v>
      </c>
      <c r="J335" t="s">
        <v>3919</v>
      </c>
      <c r="K335" s="312" t="s">
        <v>3259</v>
      </c>
      <c r="L335" s="325" t="s">
        <v>713</v>
      </c>
      <c r="M335" s="335" t="s">
        <v>730</v>
      </c>
      <c r="N335" s="325" t="s">
        <v>714</v>
      </c>
      <c r="O335" s="335" t="s">
        <v>730</v>
      </c>
      <c r="P335" s="325" t="s">
        <v>715</v>
      </c>
      <c r="Q335" s="335" t="s">
        <v>730</v>
      </c>
      <c r="R335" s="325" t="s">
        <v>716</v>
      </c>
      <c r="S335" s="335" t="s">
        <v>730</v>
      </c>
      <c r="T335" s="325" t="s">
        <v>841</v>
      </c>
      <c r="U335" s="334" t="s">
        <v>730</v>
      </c>
      <c r="V335" s="325" t="s">
        <v>4113</v>
      </c>
      <c r="W335" s="339" t="s">
        <v>730</v>
      </c>
      <c r="X335" s="330" t="s">
        <v>850</v>
      </c>
      <c r="Y335" s="331" t="s">
        <v>730</v>
      </c>
      <c r="Z335" s="325" t="s">
        <v>719</v>
      </c>
      <c r="AA335" s="334" t="s">
        <v>730</v>
      </c>
      <c r="AB335" s="325" t="s">
        <v>723</v>
      </c>
      <c r="AC335" s="331" t="s">
        <v>730</v>
      </c>
      <c r="AD335" s="325" t="s">
        <v>4114</v>
      </c>
      <c r="AE335" s="331" t="s">
        <v>730</v>
      </c>
      <c r="AF335" s="325" t="s">
        <v>724</v>
      </c>
      <c r="AG335" s="338" t="s">
        <v>730</v>
      </c>
      <c r="AH335" s="325" t="s">
        <v>735</v>
      </c>
      <c r="AI335" s="335" t="s">
        <v>730</v>
      </c>
      <c r="AJ335" s="325" t="s">
        <v>736</v>
      </c>
      <c r="AK335" s="331" t="s">
        <v>730</v>
      </c>
      <c r="AL335" s="325" t="s">
        <v>3973</v>
      </c>
      <c r="AM335" s="331" t="s">
        <v>730</v>
      </c>
      <c r="AN335" s="330" t="s">
        <v>3949</v>
      </c>
      <c r="AO335" s="337" t="s">
        <v>730</v>
      </c>
      <c r="AS335" s="325" t="s">
        <v>3968</v>
      </c>
      <c r="AT335" s="334" t="s">
        <v>730</v>
      </c>
      <c r="AU335" s="325" t="s">
        <v>1625</v>
      </c>
      <c r="AV335" s="334" t="s">
        <v>730</v>
      </c>
      <c r="AW335" s="334" t="s">
        <v>730</v>
      </c>
    </row>
    <row r="336" spans="1:49" x14ac:dyDescent="0.25">
      <c r="A336" s="267" t="b">
        <f t="shared" si="20"/>
        <v>0</v>
      </c>
      <c r="B336" s="268" t="b">
        <f t="shared" si="21"/>
        <v>0</v>
      </c>
      <c r="C336" s="269" t="b">
        <f t="shared" si="22"/>
        <v>0</v>
      </c>
      <c r="D336" s="270" t="b">
        <f t="shared" si="23"/>
        <v>0</v>
      </c>
      <c r="F336" s="325" t="s">
        <v>838</v>
      </c>
      <c r="G336" s="335" t="s">
        <v>730</v>
      </c>
      <c r="H336" s="335"/>
      <c r="I336" s="325" t="s">
        <v>1403</v>
      </c>
      <c r="J336" t="s">
        <v>3920</v>
      </c>
      <c r="K336" s="312" t="s">
        <v>3259</v>
      </c>
      <c r="L336" s="325" t="s">
        <v>713</v>
      </c>
      <c r="M336" s="335" t="s">
        <v>730</v>
      </c>
      <c r="N336" s="325" t="s">
        <v>714</v>
      </c>
      <c r="O336" s="335" t="s">
        <v>730</v>
      </c>
      <c r="P336" s="325" t="s">
        <v>715</v>
      </c>
      <c r="Q336" s="335" t="s">
        <v>730</v>
      </c>
      <c r="R336" s="325" t="s">
        <v>716</v>
      </c>
      <c r="S336" s="335" t="s">
        <v>730</v>
      </c>
      <c r="T336" s="325" t="s">
        <v>841</v>
      </c>
      <c r="U336" s="334" t="s">
        <v>730</v>
      </c>
      <c r="V336" s="325" t="s">
        <v>4113</v>
      </c>
      <c r="W336" s="339" t="s">
        <v>730</v>
      </c>
      <c r="X336" s="330" t="s">
        <v>850</v>
      </c>
      <c r="Y336" s="331" t="s">
        <v>730</v>
      </c>
      <c r="Z336" s="325" t="s">
        <v>719</v>
      </c>
      <c r="AA336" s="334" t="s">
        <v>730</v>
      </c>
      <c r="AB336" s="325" t="s">
        <v>723</v>
      </c>
      <c r="AC336" s="331" t="s">
        <v>730</v>
      </c>
      <c r="AD336" s="325" t="s">
        <v>4114</v>
      </c>
      <c r="AE336" s="331" t="s">
        <v>730</v>
      </c>
      <c r="AF336" s="325" t="s">
        <v>724</v>
      </c>
      <c r="AG336" s="338" t="s">
        <v>730</v>
      </c>
      <c r="AH336" s="325" t="s">
        <v>735</v>
      </c>
      <c r="AI336" s="335" t="s">
        <v>730</v>
      </c>
      <c r="AJ336" s="325" t="s">
        <v>736</v>
      </c>
      <c r="AK336" s="331" t="s">
        <v>730</v>
      </c>
      <c r="AL336" s="325" t="s">
        <v>3973</v>
      </c>
      <c r="AM336" s="331" t="s">
        <v>730</v>
      </c>
      <c r="AN336" s="330" t="s">
        <v>3949</v>
      </c>
      <c r="AO336" s="337" t="s">
        <v>730</v>
      </c>
      <c r="AS336" s="325" t="s">
        <v>3968</v>
      </c>
      <c r="AT336" s="334" t="s">
        <v>730</v>
      </c>
      <c r="AU336" s="325" t="s">
        <v>1625</v>
      </c>
      <c r="AV336" s="334" t="s">
        <v>730</v>
      </c>
      <c r="AW336" s="334" t="s">
        <v>730</v>
      </c>
    </row>
    <row r="337" spans="1:49" x14ac:dyDescent="0.25">
      <c r="A337" s="267" t="b">
        <f t="shared" si="20"/>
        <v>0</v>
      </c>
      <c r="B337" s="268" t="b">
        <f t="shared" si="21"/>
        <v>0</v>
      </c>
      <c r="C337" s="269" t="b">
        <f t="shared" si="22"/>
        <v>0</v>
      </c>
      <c r="D337" s="270" t="b">
        <f t="shared" si="23"/>
        <v>0</v>
      </c>
      <c r="F337" s="325" t="s">
        <v>838</v>
      </c>
      <c r="G337" s="335" t="s">
        <v>730</v>
      </c>
      <c r="H337" s="335"/>
      <c r="I337" s="325" t="s">
        <v>1403</v>
      </c>
      <c r="J337" t="s">
        <v>4561</v>
      </c>
      <c r="K337" s="312" t="s">
        <v>3259</v>
      </c>
      <c r="L337" s="325" t="s">
        <v>713</v>
      </c>
      <c r="M337" s="335" t="s">
        <v>730</v>
      </c>
      <c r="N337" s="325" t="s">
        <v>714</v>
      </c>
      <c r="O337" s="335" t="s">
        <v>730</v>
      </c>
      <c r="P337" s="325" t="s">
        <v>715</v>
      </c>
      <c r="Q337" s="335" t="s">
        <v>730</v>
      </c>
      <c r="R337" s="325" t="s">
        <v>716</v>
      </c>
      <c r="S337" s="335" t="s">
        <v>730</v>
      </c>
      <c r="T337" s="325" t="s">
        <v>841</v>
      </c>
      <c r="U337" s="334" t="s">
        <v>730</v>
      </c>
      <c r="V337" s="325" t="s">
        <v>4113</v>
      </c>
      <c r="W337" s="339" t="s">
        <v>730</v>
      </c>
      <c r="X337" s="330" t="s">
        <v>850</v>
      </c>
      <c r="Y337" s="331" t="s">
        <v>730</v>
      </c>
      <c r="Z337" s="325" t="s">
        <v>719</v>
      </c>
      <c r="AA337" s="334" t="s">
        <v>730</v>
      </c>
      <c r="AB337" s="325" t="s">
        <v>723</v>
      </c>
      <c r="AC337" s="331" t="s">
        <v>730</v>
      </c>
      <c r="AD337" s="325" t="s">
        <v>4114</v>
      </c>
      <c r="AE337" s="331" t="s">
        <v>730</v>
      </c>
      <c r="AF337" s="325" t="s">
        <v>724</v>
      </c>
      <c r="AG337" s="338" t="s">
        <v>730</v>
      </c>
      <c r="AH337" s="325" t="s">
        <v>735</v>
      </c>
      <c r="AI337" s="335" t="s">
        <v>730</v>
      </c>
      <c r="AJ337" s="325" t="s">
        <v>736</v>
      </c>
      <c r="AK337" s="331" t="s">
        <v>730</v>
      </c>
      <c r="AL337" s="325" t="s">
        <v>3973</v>
      </c>
      <c r="AM337" s="331" t="s">
        <v>730</v>
      </c>
      <c r="AN337" s="330" t="s">
        <v>3949</v>
      </c>
      <c r="AO337" s="337" t="s">
        <v>730</v>
      </c>
      <c r="AS337" s="325" t="s">
        <v>3968</v>
      </c>
      <c r="AT337" s="334" t="s">
        <v>730</v>
      </c>
      <c r="AU337" s="325" t="s">
        <v>1625</v>
      </c>
      <c r="AV337" s="334" t="s">
        <v>730</v>
      </c>
      <c r="AW337" s="334" t="s">
        <v>730</v>
      </c>
    </row>
    <row r="338" spans="1:49" x14ac:dyDescent="0.25">
      <c r="A338" s="267" t="b">
        <f t="shared" si="20"/>
        <v>0</v>
      </c>
      <c r="B338" s="268" t="b">
        <f t="shared" si="21"/>
        <v>0</v>
      </c>
      <c r="C338" s="269" t="b">
        <f t="shared" si="22"/>
        <v>0</v>
      </c>
      <c r="D338" s="270" t="b">
        <f t="shared" si="23"/>
        <v>0</v>
      </c>
      <c r="F338" s="325" t="s">
        <v>838</v>
      </c>
      <c r="G338" s="335" t="s">
        <v>730</v>
      </c>
      <c r="H338" s="335"/>
      <c r="I338" s="325" t="s">
        <v>1403</v>
      </c>
      <c r="J338" t="s">
        <v>3921</v>
      </c>
      <c r="K338" s="312" t="s">
        <v>3259</v>
      </c>
      <c r="L338" s="325" t="s">
        <v>713</v>
      </c>
      <c r="M338" s="335" t="s">
        <v>730</v>
      </c>
      <c r="N338" s="325" t="s">
        <v>714</v>
      </c>
      <c r="O338" s="335" t="s">
        <v>730</v>
      </c>
      <c r="P338" s="325" t="s">
        <v>715</v>
      </c>
      <c r="Q338" s="335" t="s">
        <v>730</v>
      </c>
      <c r="R338" s="325" t="s">
        <v>716</v>
      </c>
      <c r="S338" s="335" t="s">
        <v>730</v>
      </c>
      <c r="T338" s="325" t="s">
        <v>841</v>
      </c>
      <c r="U338" s="334" t="s">
        <v>730</v>
      </c>
      <c r="V338" s="325" t="s">
        <v>4113</v>
      </c>
      <c r="W338" s="339" t="s">
        <v>730</v>
      </c>
      <c r="X338" s="330" t="s">
        <v>850</v>
      </c>
      <c r="Y338" s="331" t="s">
        <v>730</v>
      </c>
      <c r="Z338" s="325" t="s">
        <v>719</v>
      </c>
      <c r="AA338" s="334" t="s">
        <v>730</v>
      </c>
      <c r="AB338" s="325" t="s">
        <v>723</v>
      </c>
      <c r="AC338" s="331" t="s">
        <v>730</v>
      </c>
      <c r="AD338" s="325" t="s">
        <v>4114</v>
      </c>
      <c r="AE338" s="331" t="s">
        <v>730</v>
      </c>
      <c r="AF338" s="325" t="s">
        <v>724</v>
      </c>
      <c r="AG338" s="338" t="s">
        <v>730</v>
      </c>
      <c r="AH338" s="325" t="s">
        <v>735</v>
      </c>
      <c r="AI338" s="335" t="s">
        <v>730</v>
      </c>
      <c r="AJ338" s="325" t="s">
        <v>736</v>
      </c>
      <c r="AK338" s="331" t="s">
        <v>730</v>
      </c>
      <c r="AL338" s="325" t="s">
        <v>3973</v>
      </c>
      <c r="AM338" s="331" t="s">
        <v>730</v>
      </c>
      <c r="AN338" s="330" t="s">
        <v>3949</v>
      </c>
      <c r="AO338" s="337" t="s">
        <v>730</v>
      </c>
      <c r="AS338" s="325" t="s">
        <v>3968</v>
      </c>
      <c r="AT338" s="334" t="s">
        <v>730</v>
      </c>
      <c r="AU338" s="325" t="s">
        <v>1625</v>
      </c>
      <c r="AV338" s="334" t="s">
        <v>730</v>
      </c>
      <c r="AW338" s="334" t="s">
        <v>730</v>
      </c>
    </row>
    <row r="339" spans="1:49" x14ac:dyDescent="0.25">
      <c r="A339" s="267" t="b">
        <f t="shared" si="20"/>
        <v>0</v>
      </c>
      <c r="B339" s="268" t="b">
        <f t="shared" si="21"/>
        <v>0</v>
      </c>
      <c r="C339" s="269" t="b">
        <f t="shared" si="22"/>
        <v>0</v>
      </c>
      <c r="D339" s="270" t="b">
        <f t="shared" si="23"/>
        <v>0</v>
      </c>
      <c r="F339" s="325" t="s">
        <v>838</v>
      </c>
      <c r="G339" s="335" t="s">
        <v>730</v>
      </c>
      <c r="H339" s="335"/>
      <c r="I339" s="325" t="s">
        <v>1403</v>
      </c>
      <c r="J339" t="s">
        <v>3922</v>
      </c>
      <c r="K339" s="312" t="s">
        <v>3259</v>
      </c>
      <c r="L339" s="325" t="s">
        <v>713</v>
      </c>
      <c r="M339" s="335" t="s">
        <v>730</v>
      </c>
      <c r="N339" s="325" t="s">
        <v>714</v>
      </c>
      <c r="O339" s="335" t="s">
        <v>730</v>
      </c>
      <c r="P339" s="325" t="s">
        <v>715</v>
      </c>
      <c r="Q339" s="335" t="s">
        <v>730</v>
      </c>
      <c r="R339" s="325" t="s">
        <v>716</v>
      </c>
      <c r="S339" s="335" t="s">
        <v>730</v>
      </c>
      <c r="T339" s="325" t="s">
        <v>841</v>
      </c>
      <c r="U339" s="334" t="s">
        <v>730</v>
      </c>
      <c r="V339" s="325" t="s">
        <v>4113</v>
      </c>
      <c r="W339" s="339" t="s">
        <v>730</v>
      </c>
      <c r="X339" s="330" t="s">
        <v>850</v>
      </c>
      <c r="Y339" s="331" t="s">
        <v>730</v>
      </c>
      <c r="Z339" s="325" t="s">
        <v>719</v>
      </c>
      <c r="AA339" s="334" t="s">
        <v>730</v>
      </c>
      <c r="AB339" s="325" t="s">
        <v>723</v>
      </c>
      <c r="AC339" s="331" t="s">
        <v>730</v>
      </c>
      <c r="AD339" s="325" t="s">
        <v>4114</v>
      </c>
      <c r="AE339" s="331" t="s">
        <v>730</v>
      </c>
      <c r="AF339" s="325" t="s">
        <v>724</v>
      </c>
      <c r="AG339" s="338" t="s">
        <v>730</v>
      </c>
      <c r="AH339" s="325" t="s">
        <v>735</v>
      </c>
      <c r="AI339" s="335" t="s">
        <v>730</v>
      </c>
      <c r="AJ339" s="325" t="s">
        <v>736</v>
      </c>
      <c r="AK339" s="331" t="s">
        <v>730</v>
      </c>
      <c r="AL339" s="325" t="s">
        <v>3973</v>
      </c>
      <c r="AM339" s="331" t="s">
        <v>730</v>
      </c>
      <c r="AN339" s="330" t="s">
        <v>3949</v>
      </c>
      <c r="AO339" s="337" t="s">
        <v>730</v>
      </c>
      <c r="AS339" s="325" t="s">
        <v>3968</v>
      </c>
      <c r="AT339" s="334" t="s">
        <v>730</v>
      </c>
      <c r="AU339" s="325" t="s">
        <v>1625</v>
      </c>
      <c r="AV339" s="334" t="s">
        <v>730</v>
      </c>
      <c r="AW339" s="334" t="s">
        <v>730</v>
      </c>
    </row>
    <row r="340" spans="1:49" x14ac:dyDescent="0.25">
      <c r="A340" s="267" t="b">
        <f t="shared" si="20"/>
        <v>0</v>
      </c>
      <c r="B340" s="268" t="b">
        <f t="shared" si="21"/>
        <v>0</v>
      </c>
      <c r="C340" s="269" t="b">
        <f t="shared" si="22"/>
        <v>0</v>
      </c>
      <c r="D340" s="270" t="b">
        <f t="shared" si="23"/>
        <v>0</v>
      </c>
      <c r="F340" s="325" t="s">
        <v>838</v>
      </c>
      <c r="G340" s="335" t="s">
        <v>730</v>
      </c>
      <c r="H340" s="335"/>
      <c r="I340" s="325" t="s">
        <v>1403</v>
      </c>
      <c r="J340" t="s">
        <v>3923</v>
      </c>
      <c r="K340" s="312" t="s">
        <v>3259</v>
      </c>
      <c r="L340" s="325" t="s">
        <v>713</v>
      </c>
      <c r="M340" s="335" t="s">
        <v>730</v>
      </c>
      <c r="N340" s="325" t="s">
        <v>714</v>
      </c>
      <c r="O340" s="335" t="s">
        <v>730</v>
      </c>
      <c r="P340" s="325" t="s">
        <v>715</v>
      </c>
      <c r="Q340" s="335" t="s">
        <v>730</v>
      </c>
      <c r="R340" s="325" t="s">
        <v>716</v>
      </c>
      <c r="S340" s="335" t="s">
        <v>730</v>
      </c>
      <c r="T340" s="325" t="s">
        <v>841</v>
      </c>
      <c r="U340" s="334" t="s">
        <v>730</v>
      </c>
      <c r="V340" s="325" t="s">
        <v>4113</v>
      </c>
      <c r="W340" s="339" t="s">
        <v>730</v>
      </c>
      <c r="X340" s="330" t="s">
        <v>850</v>
      </c>
      <c r="Y340" s="331" t="s">
        <v>730</v>
      </c>
      <c r="Z340" s="325" t="s">
        <v>719</v>
      </c>
      <c r="AA340" s="334" t="s">
        <v>730</v>
      </c>
      <c r="AB340" s="325" t="s">
        <v>723</v>
      </c>
      <c r="AC340" s="331" t="s">
        <v>730</v>
      </c>
      <c r="AD340" s="325" t="s">
        <v>4114</v>
      </c>
      <c r="AE340" s="331" t="s">
        <v>730</v>
      </c>
      <c r="AF340" s="325" t="s">
        <v>724</v>
      </c>
      <c r="AG340" s="338" t="s">
        <v>730</v>
      </c>
      <c r="AH340" s="325" t="s">
        <v>735</v>
      </c>
      <c r="AI340" s="335" t="s">
        <v>730</v>
      </c>
      <c r="AJ340" s="325" t="s">
        <v>736</v>
      </c>
      <c r="AK340" s="331" t="s">
        <v>730</v>
      </c>
      <c r="AL340" s="325" t="s">
        <v>3973</v>
      </c>
      <c r="AM340" s="331" t="s">
        <v>730</v>
      </c>
      <c r="AN340" s="330" t="s">
        <v>3949</v>
      </c>
      <c r="AO340" s="337" t="s">
        <v>730</v>
      </c>
      <c r="AS340" s="325" t="s">
        <v>3968</v>
      </c>
      <c r="AT340" s="334" t="s">
        <v>730</v>
      </c>
      <c r="AU340" s="325" t="s">
        <v>1625</v>
      </c>
      <c r="AV340" s="334" t="s">
        <v>730</v>
      </c>
      <c r="AW340" s="334" t="s">
        <v>730</v>
      </c>
    </row>
    <row r="341" spans="1:49" x14ac:dyDescent="0.25">
      <c r="A341" s="267" t="b">
        <f t="shared" si="20"/>
        <v>0</v>
      </c>
      <c r="B341" s="268" t="b">
        <f t="shared" si="21"/>
        <v>0</v>
      </c>
      <c r="C341" s="269" t="b">
        <f t="shared" si="22"/>
        <v>0</v>
      </c>
      <c r="D341" s="270" t="b">
        <f t="shared" si="23"/>
        <v>0</v>
      </c>
      <c r="F341" s="325" t="s">
        <v>838</v>
      </c>
      <c r="G341" s="335" t="s">
        <v>730</v>
      </c>
      <c r="H341" s="335"/>
      <c r="I341" s="325" t="s">
        <v>1403</v>
      </c>
      <c r="J341" t="s">
        <v>3924</v>
      </c>
      <c r="K341" s="312" t="s">
        <v>3259</v>
      </c>
      <c r="L341" s="325" t="s">
        <v>713</v>
      </c>
      <c r="M341" s="335" t="s">
        <v>730</v>
      </c>
      <c r="N341" s="325" t="s">
        <v>714</v>
      </c>
      <c r="O341" s="335" t="s">
        <v>730</v>
      </c>
      <c r="P341" s="325" t="s">
        <v>715</v>
      </c>
      <c r="Q341" s="335" t="s">
        <v>730</v>
      </c>
      <c r="R341" s="325" t="s">
        <v>716</v>
      </c>
      <c r="S341" s="335" t="s">
        <v>730</v>
      </c>
      <c r="T341" s="325" t="s">
        <v>841</v>
      </c>
      <c r="U341" s="334" t="s">
        <v>730</v>
      </c>
      <c r="V341" s="325" t="s">
        <v>4113</v>
      </c>
      <c r="W341" s="339" t="s">
        <v>730</v>
      </c>
      <c r="X341" s="330" t="s">
        <v>850</v>
      </c>
      <c r="Y341" s="331" t="s">
        <v>730</v>
      </c>
      <c r="Z341" s="325" t="s">
        <v>719</v>
      </c>
      <c r="AA341" s="334" t="s">
        <v>730</v>
      </c>
      <c r="AB341" s="325" t="s">
        <v>723</v>
      </c>
      <c r="AC341" s="331" t="s">
        <v>730</v>
      </c>
      <c r="AD341" s="325" t="s">
        <v>4114</v>
      </c>
      <c r="AE341" s="331" t="s">
        <v>730</v>
      </c>
      <c r="AF341" s="325" t="s">
        <v>724</v>
      </c>
      <c r="AG341" s="338" t="s">
        <v>730</v>
      </c>
      <c r="AH341" s="325" t="s">
        <v>735</v>
      </c>
      <c r="AI341" s="335" t="s">
        <v>730</v>
      </c>
      <c r="AJ341" s="325" t="s">
        <v>736</v>
      </c>
      <c r="AK341" s="331" t="s">
        <v>730</v>
      </c>
      <c r="AL341" s="325" t="s">
        <v>3973</v>
      </c>
      <c r="AM341" s="331" t="s">
        <v>730</v>
      </c>
      <c r="AN341" s="330" t="s">
        <v>3949</v>
      </c>
      <c r="AO341" s="337" t="s">
        <v>730</v>
      </c>
      <c r="AS341" s="325" t="s">
        <v>3968</v>
      </c>
      <c r="AT341" s="334" t="s">
        <v>730</v>
      </c>
      <c r="AU341" s="325" t="s">
        <v>1625</v>
      </c>
      <c r="AV341" s="334" t="s">
        <v>730</v>
      </c>
      <c r="AW341" s="334" t="s">
        <v>730</v>
      </c>
    </row>
    <row r="342" spans="1:49" x14ac:dyDescent="0.25">
      <c r="A342" s="267" t="b">
        <f t="shared" si="20"/>
        <v>0</v>
      </c>
      <c r="B342" s="268" t="b">
        <f t="shared" si="21"/>
        <v>0</v>
      </c>
      <c r="C342" s="269" t="b">
        <f t="shared" si="22"/>
        <v>0</v>
      </c>
      <c r="D342" s="270" t="b">
        <f t="shared" si="23"/>
        <v>0</v>
      </c>
      <c r="F342" s="325" t="s">
        <v>838</v>
      </c>
      <c r="G342" s="335" t="s">
        <v>730</v>
      </c>
      <c r="H342" s="335"/>
      <c r="I342" s="325" t="s">
        <v>1403</v>
      </c>
      <c r="J342" t="s">
        <v>3925</v>
      </c>
      <c r="K342" s="312" t="s">
        <v>3259</v>
      </c>
      <c r="L342" s="325" t="s">
        <v>713</v>
      </c>
      <c r="M342" s="335" t="s">
        <v>730</v>
      </c>
      <c r="N342" s="325" t="s">
        <v>714</v>
      </c>
      <c r="O342" s="335" t="s">
        <v>730</v>
      </c>
      <c r="P342" s="325" t="s">
        <v>715</v>
      </c>
      <c r="Q342" s="335" t="s">
        <v>730</v>
      </c>
      <c r="R342" s="325" t="s">
        <v>716</v>
      </c>
      <c r="S342" s="335" t="s">
        <v>730</v>
      </c>
      <c r="T342" s="325" t="s">
        <v>841</v>
      </c>
      <c r="U342" s="334" t="s">
        <v>730</v>
      </c>
      <c r="V342" s="325" t="s">
        <v>4113</v>
      </c>
      <c r="W342" s="339" t="s">
        <v>730</v>
      </c>
      <c r="X342" s="330" t="s">
        <v>850</v>
      </c>
      <c r="Y342" s="331" t="s">
        <v>730</v>
      </c>
      <c r="Z342" s="325" t="s">
        <v>719</v>
      </c>
      <c r="AA342" s="334" t="s">
        <v>730</v>
      </c>
      <c r="AB342" s="325" t="s">
        <v>723</v>
      </c>
      <c r="AC342" s="331" t="s">
        <v>730</v>
      </c>
      <c r="AD342" s="325" t="s">
        <v>4114</v>
      </c>
      <c r="AE342" s="331" t="s">
        <v>730</v>
      </c>
      <c r="AF342" s="325" t="s">
        <v>724</v>
      </c>
      <c r="AG342" s="338" t="s">
        <v>730</v>
      </c>
      <c r="AH342" s="325" t="s">
        <v>735</v>
      </c>
      <c r="AI342" s="335" t="s">
        <v>730</v>
      </c>
      <c r="AJ342" s="325" t="s">
        <v>736</v>
      </c>
      <c r="AK342" s="331" t="s">
        <v>730</v>
      </c>
      <c r="AL342" s="325" t="s">
        <v>3973</v>
      </c>
      <c r="AM342" s="331" t="s">
        <v>730</v>
      </c>
      <c r="AN342" s="330" t="s">
        <v>3949</v>
      </c>
      <c r="AO342" s="337" t="s">
        <v>730</v>
      </c>
      <c r="AS342" s="325" t="s">
        <v>3968</v>
      </c>
      <c r="AT342" s="334" t="s">
        <v>730</v>
      </c>
      <c r="AU342" s="325" t="s">
        <v>1625</v>
      </c>
      <c r="AV342" s="334" t="s">
        <v>730</v>
      </c>
      <c r="AW342" s="334" t="s">
        <v>730</v>
      </c>
    </row>
    <row r="343" spans="1:49" x14ac:dyDescent="0.25">
      <c r="A343" s="267" t="b">
        <f t="shared" si="20"/>
        <v>0</v>
      </c>
      <c r="B343" s="268" t="b">
        <f t="shared" si="21"/>
        <v>0</v>
      </c>
      <c r="C343" s="269" t="b">
        <f t="shared" si="22"/>
        <v>0</v>
      </c>
      <c r="D343" s="270" t="b">
        <f t="shared" si="23"/>
        <v>0</v>
      </c>
      <c r="F343" s="325" t="s">
        <v>838</v>
      </c>
      <c r="G343" s="335" t="s">
        <v>730</v>
      </c>
      <c r="H343" s="335"/>
      <c r="I343" s="325" t="s">
        <v>1403</v>
      </c>
      <c r="J343" t="s">
        <v>3926</v>
      </c>
      <c r="K343" s="312" t="s">
        <v>3259</v>
      </c>
      <c r="L343" s="325" t="s">
        <v>713</v>
      </c>
      <c r="M343" s="335" t="s">
        <v>730</v>
      </c>
      <c r="N343" s="325" t="s">
        <v>714</v>
      </c>
      <c r="O343" s="335" t="s">
        <v>730</v>
      </c>
      <c r="P343" s="325" t="s">
        <v>715</v>
      </c>
      <c r="Q343" s="335" t="s">
        <v>730</v>
      </c>
      <c r="R343" s="325" t="s">
        <v>716</v>
      </c>
      <c r="S343" s="335" t="s">
        <v>730</v>
      </c>
      <c r="T343" s="325" t="s">
        <v>841</v>
      </c>
      <c r="U343" s="334" t="s">
        <v>730</v>
      </c>
      <c r="V343" s="325" t="s">
        <v>4113</v>
      </c>
      <c r="W343" s="339" t="s">
        <v>730</v>
      </c>
      <c r="X343" s="330" t="s">
        <v>850</v>
      </c>
      <c r="Y343" s="331" t="s">
        <v>730</v>
      </c>
      <c r="Z343" s="325" t="s">
        <v>719</v>
      </c>
      <c r="AA343" s="334" t="s">
        <v>730</v>
      </c>
      <c r="AB343" s="325" t="s">
        <v>723</v>
      </c>
      <c r="AC343" s="331" t="s">
        <v>730</v>
      </c>
      <c r="AD343" s="325" t="s">
        <v>4114</v>
      </c>
      <c r="AE343" s="331" t="s">
        <v>730</v>
      </c>
      <c r="AF343" s="325" t="s">
        <v>724</v>
      </c>
      <c r="AG343" s="338" t="s">
        <v>730</v>
      </c>
      <c r="AH343" s="325" t="s">
        <v>735</v>
      </c>
      <c r="AI343" s="335" t="s">
        <v>730</v>
      </c>
      <c r="AJ343" s="325" t="s">
        <v>736</v>
      </c>
      <c r="AK343" s="331" t="s">
        <v>730</v>
      </c>
      <c r="AL343" s="325" t="s">
        <v>3973</v>
      </c>
      <c r="AM343" s="331" t="s">
        <v>730</v>
      </c>
      <c r="AN343" s="330" t="s">
        <v>3949</v>
      </c>
      <c r="AO343" s="337" t="s">
        <v>730</v>
      </c>
      <c r="AS343" s="325" t="s">
        <v>3968</v>
      </c>
      <c r="AT343" s="334" t="s">
        <v>730</v>
      </c>
      <c r="AU343" s="325" t="s">
        <v>1625</v>
      </c>
      <c r="AV343" s="334" t="s">
        <v>730</v>
      </c>
      <c r="AW343" s="334" t="s">
        <v>730</v>
      </c>
    </row>
    <row r="344" spans="1:49" x14ac:dyDescent="0.25">
      <c r="A344" s="267" t="b">
        <f t="shared" si="20"/>
        <v>0</v>
      </c>
      <c r="B344" s="268" t="b">
        <f t="shared" si="21"/>
        <v>0</v>
      </c>
      <c r="C344" s="269" t="b">
        <f t="shared" si="22"/>
        <v>0</v>
      </c>
      <c r="D344" s="270" t="b">
        <f t="shared" si="23"/>
        <v>0</v>
      </c>
      <c r="F344" s="325" t="s">
        <v>838</v>
      </c>
      <c r="G344" s="335" t="s">
        <v>730</v>
      </c>
      <c r="H344" s="335"/>
      <c r="I344" s="325" t="s">
        <v>1403</v>
      </c>
      <c r="J344" t="s">
        <v>3927</v>
      </c>
      <c r="K344" s="312" t="s">
        <v>3259</v>
      </c>
      <c r="L344" s="325" t="s">
        <v>713</v>
      </c>
      <c r="M344" s="335" t="s">
        <v>730</v>
      </c>
      <c r="N344" s="325" t="s">
        <v>714</v>
      </c>
      <c r="O344" s="335" t="s">
        <v>730</v>
      </c>
      <c r="P344" s="325" t="s">
        <v>715</v>
      </c>
      <c r="Q344" s="335" t="s">
        <v>730</v>
      </c>
      <c r="R344" s="325" t="s">
        <v>716</v>
      </c>
      <c r="S344" s="335" t="s">
        <v>730</v>
      </c>
      <c r="T344" s="325" t="s">
        <v>841</v>
      </c>
      <c r="U344" s="334" t="s">
        <v>730</v>
      </c>
      <c r="V344" s="325" t="s">
        <v>4113</v>
      </c>
      <c r="W344" s="339" t="s">
        <v>730</v>
      </c>
      <c r="X344" s="330" t="s">
        <v>850</v>
      </c>
      <c r="Y344" s="331" t="s">
        <v>730</v>
      </c>
      <c r="Z344" s="325" t="s">
        <v>719</v>
      </c>
      <c r="AA344" s="334" t="s">
        <v>730</v>
      </c>
      <c r="AB344" s="325" t="s">
        <v>723</v>
      </c>
      <c r="AC344" s="331" t="s">
        <v>730</v>
      </c>
      <c r="AD344" s="325" t="s">
        <v>4114</v>
      </c>
      <c r="AE344" s="331" t="s">
        <v>730</v>
      </c>
      <c r="AF344" s="325" t="s">
        <v>724</v>
      </c>
      <c r="AG344" s="338" t="s">
        <v>730</v>
      </c>
      <c r="AH344" s="325" t="s">
        <v>735</v>
      </c>
      <c r="AI344" s="335" t="s">
        <v>730</v>
      </c>
      <c r="AJ344" s="325" t="s">
        <v>736</v>
      </c>
      <c r="AK344" s="331" t="s">
        <v>730</v>
      </c>
      <c r="AL344" s="325" t="s">
        <v>3973</v>
      </c>
      <c r="AM344" s="331" t="s">
        <v>730</v>
      </c>
      <c r="AN344" s="330" t="s">
        <v>3949</v>
      </c>
      <c r="AO344" s="337" t="s">
        <v>730</v>
      </c>
      <c r="AS344" s="325" t="s">
        <v>3968</v>
      </c>
      <c r="AT344" s="334" t="s">
        <v>730</v>
      </c>
      <c r="AU344" s="325" t="s">
        <v>1625</v>
      </c>
      <c r="AV344" s="334" t="s">
        <v>730</v>
      </c>
      <c r="AW344" s="334" t="s">
        <v>730</v>
      </c>
    </row>
    <row r="345" spans="1:49" x14ac:dyDescent="0.25">
      <c r="A345" s="267" t="b">
        <f t="shared" si="20"/>
        <v>0</v>
      </c>
      <c r="B345" s="268" t="b">
        <f t="shared" si="21"/>
        <v>0</v>
      </c>
      <c r="C345" s="269" t="b">
        <f t="shared" si="22"/>
        <v>0</v>
      </c>
      <c r="D345" s="270" t="b">
        <f t="shared" si="23"/>
        <v>0</v>
      </c>
      <c r="F345" s="325" t="s">
        <v>838</v>
      </c>
      <c r="G345" s="335" t="s">
        <v>730</v>
      </c>
      <c r="H345" s="335"/>
      <c r="I345" s="325" t="s">
        <v>1403</v>
      </c>
      <c r="J345" t="s">
        <v>3928</v>
      </c>
      <c r="K345" s="312" t="s">
        <v>3259</v>
      </c>
      <c r="L345" s="325" t="s">
        <v>713</v>
      </c>
      <c r="M345" s="335" t="s">
        <v>730</v>
      </c>
      <c r="N345" s="325" t="s">
        <v>714</v>
      </c>
      <c r="O345" s="335" t="s">
        <v>730</v>
      </c>
      <c r="P345" s="325" t="s">
        <v>715</v>
      </c>
      <c r="Q345" s="335" t="s">
        <v>730</v>
      </c>
      <c r="R345" s="325" t="s">
        <v>716</v>
      </c>
      <c r="S345" s="335" t="s">
        <v>730</v>
      </c>
      <c r="T345" s="325" t="s">
        <v>841</v>
      </c>
      <c r="U345" s="334" t="s">
        <v>730</v>
      </c>
      <c r="V345" s="325" t="s">
        <v>4113</v>
      </c>
      <c r="W345" s="339" t="s">
        <v>730</v>
      </c>
      <c r="X345" s="330" t="s">
        <v>850</v>
      </c>
      <c r="Y345" s="331" t="s">
        <v>730</v>
      </c>
      <c r="Z345" s="325" t="s">
        <v>719</v>
      </c>
      <c r="AA345" s="334" t="s">
        <v>730</v>
      </c>
      <c r="AB345" s="325" t="s">
        <v>723</v>
      </c>
      <c r="AC345" s="331" t="s">
        <v>730</v>
      </c>
      <c r="AD345" s="325" t="s">
        <v>4114</v>
      </c>
      <c r="AE345" s="331" t="s">
        <v>730</v>
      </c>
      <c r="AF345" s="325" t="s">
        <v>724</v>
      </c>
      <c r="AG345" s="338" t="s">
        <v>730</v>
      </c>
      <c r="AH345" s="325" t="s">
        <v>735</v>
      </c>
      <c r="AI345" s="335" t="s">
        <v>730</v>
      </c>
      <c r="AJ345" s="325" t="s">
        <v>736</v>
      </c>
      <c r="AK345" s="331" t="s">
        <v>730</v>
      </c>
      <c r="AL345" s="325" t="s">
        <v>3973</v>
      </c>
      <c r="AM345" s="331" t="s">
        <v>730</v>
      </c>
      <c r="AN345" s="330" t="s">
        <v>3949</v>
      </c>
      <c r="AO345" s="337" t="s">
        <v>730</v>
      </c>
      <c r="AS345" s="325" t="s">
        <v>3968</v>
      </c>
      <c r="AT345" s="334" t="s">
        <v>730</v>
      </c>
      <c r="AU345" s="325" t="s">
        <v>1625</v>
      </c>
      <c r="AV345" s="334" t="s">
        <v>730</v>
      </c>
      <c r="AW345" s="334" t="s">
        <v>730</v>
      </c>
    </row>
    <row r="346" spans="1:49" x14ac:dyDescent="0.25">
      <c r="A346" s="267" t="b">
        <f t="shared" si="20"/>
        <v>0</v>
      </c>
      <c r="B346" s="268" t="b">
        <f t="shared" si="21"/>
        <v>0</v>
      </c>
      <c r="C346" s="269" t="b">
        <f t="shared" si="22"/>
        <v>0</v>
      </c>
      <c r="D346" s="270" t="b">
        <f t="shared" si="23"/>
        <v>0</v>
      </c>
      <c r="F346" s="325" t="s">
        <v>838</v>
      </c>
      <c r="G346" s="335" t="s">
        <v>730</v>
      </c>
      <c r="H346" s="335"/>
      <c r="I346" s="325" t="s">
        <v>1403</v>
      </c>
      <c r="J346" t="s">
        <v>3929</v>
      </c>
      <c r="K346" s="312" t="s">
        <v>3259</v>
      </c>
      <c r="L346" s="325" t="s">
        <v>713</v>
      </c>
      <c r="M346" s="335" t="s">
        <v>730</v>
      </c>
      <c r="N346" s="325" t="s">
        <v>714</v>
      </c>
      <c r="O346" s="335" t="s">
        <v>730</v>
      </c>
      <c r="P346" s="325" t="s">
        <v>715</v>
      </c>
      <c r="Q346" s="335" t="s">
        <v>730</v>
      </c>
      <c r="R346" s="325" t="s">
        <v>716</v>
      </c>
      <c r="S346" s="335" t="s">
        <v>730</v>
      </c>
      <c r="T346" s="325" t="s">
        <v>841</v>
      </c>
      <c r="U346" s="334" t="s">
        <v>730</v>
      </c>
      <c r="V346" s="325" t="s">
        <v>4113</v>
      </c>
      <c r="W346" s="339" t="s">
        <v>730</v>
      </c>
      <c r="X346" s="330" t="s">
        <v>850</v>
      </c>
      <c r="Y346" s="331" t="s">
        <v>730</v>
      </c>
      <c r="Z346" s="325" t="s">
        <v>719</v>
      </c>
      <c r="AA346" s="334" t="s">
        <v>730</v>
      </c>
      <c r="AB346" s="325" t="s">
        <v>723</v>
      </c>
      <c r="AC346" s="331" t="s">
        <v>730</v>
      </c>
      <c r="AD346" s="325" t="s">
        <v>4114</v>
      </c>
      <c r="AE346" s="331" t="s">
        <v>730</v>
      </c>
      <c r="AF346" s="325" t="s">
        <v>724</v>
      </c>
      <c r="AG346" s="338" t="s">
        <v>730</v>
      </c>
      <c r="AH346" s="325" t="s">
        <v>735</v>
      </c>
      <c r="AI346" s="335" t="s">
        <v>730</v>
      </c>
      <c r="AJ346" s="325" t="s">
        <v>736</v>
      </c>
      <c r="AK346" s="331" t="s">
        <v>730</v>
      </c>
      <c r="AL346" s="325" t="s">
        <v>3973</v>
      </c>
      <c r="AM346" s="331" t="s">
        <v>730</v>
      </c>
      <c r="AN346" s="330" t="s">
        <v>3949</v>
      </c>
      <c r="AO346" s="337" t="s">
        <v>730</v>
      </c>
      <c r="AS346" s="325" t="s">
        <v>3968</v>
      </c>
      <c r="AT346" s="334" t="s">
        <v>730</v>
      </c>
      <c r="AU346" s="325" t="s">
        <v>1625</v>
      </c>
      <c r="AV346" s="334" t="s">
        <v>730</v>
      </c>
      <c r="AW346" s="334" t="s">
        <v>730</v>
      </c>
    </row>
    <row r="347" spans="1:49" x14ac:dyDescent="0.25">
      <c r="A347" s="267" t="b">
        <f t="shared" si="20"/>
        <v>0</v>
      </c>
      <c r="B347" s="268" t="b">
        <f t="shared" si="21"/>
        <v>0</v>
      </c>
      <c r="C347" s="269" t="b">
        <f t="shared" si="22"/>
        <v>0</v>
      </c>
      <c r="D347" s="270" t="b">
        <f t="shared" si="23"/>
        <v>0</v>
      </c>
      <c r="F347" s="325" t="s">
        <v>838</v>
      </c>
      <c r="G347" s="335" t="s">
        <v>730</v>
      </c>
      <c r="H347" s="335"/>
      <c r="I347" s="325" t="s">
        <v>1403</v>
      </c>
      <c r="J347" t="s">
        <v>3930</v>
      </c>
      <c r="K347" s="312" t="s">
        <v>3259</v>
      </c>
      <c r="L347" s="325" t="s">
        <v>713</v>
      </c>
      <c r="M347" s="335" t="s">
        <v>730</v>
      </c>
      <c r="N347" s="325" t="s">
        <v>714</v>
      </c>
      <c r="O347" s="335" t="s">
        <v>730</v>
      </c>
      <c r="P347" s="325" t="s">
        <v>715</v>
      </c>
      <c r="Q347" s="335" t="s">
        <v>730</v>
      </c>
      <c r="R347" s="325" t="s">
        <v>716</v>
      </c>
      <c r="S347" s="335" t="s">
        <v>730</v>
      </c>
      <c r="T347" s="325" t="s">
        <v>841</v>
      </c>
      <c r="U347" s="334" t="s">
        <v>730</v>
      </c>
      <c r="V347" s="325" t="s">
        <v>4113</v>
      </c>
      <c r="W347" s="339" t="s">
        <v>730</v>
      </c>
      <c r="X347" s="330" t="s">
        <v>850</v>
      </c>
      <c r="Y347" s="331" t="s">
        <v>730</v>
      </c>
      <c r="Z347" s="325" t="s">
        <v>719</v>
      </c>
      <c r="AA347" s="334" t="s">
        <v>730</v>
      </c>
      <c r="AB347" s="325" t="s">
        <v>723</v>
      </c>
      <c r="AC347" s="331" t="s">
        <v>730</v>
      </c>
      <c r="AD347" s="325" t="s">
        <v>4114</v>
      </c>
      <c r="AE347" s="331" t="s">
        <v>730</v>
      </c>
      <c r="AF347" s="325" t="s">
        <v>724</v>
      </c>
      <c r="AG347" s="338" t="s">
        <v>730</v>
      </c>
      <c r="AH347" s="325" t="s">
        <v>735</v>
      </c>
      <c r="AI347" s="335" t="s">
        <v>730</v>
      </c>
      <c r="AJ347" s="325" t="s">
        <v>736</v>
      </c>
      <c r="AK347" s="331" t="s">
        <v>730</v>
      </c>
      <c r="AL347" s="325" t="s">
        <v>3973</v>
      </c>
      <c r="AM347" s="331" t="s">
        <v>730</v>
      </c>
      <c r="AN347" s="330" t="s">
        <v>3949</v>
      </c>
      <c r="AO347" s="337" t="s">
        <v>730</v>
      </c>
      <c r="AS347" s="325" t="s">
        <v>3968</v>
      </c>
      <c r="AT347" s="334" t="s">
        <v>730</v>
      </c>
      <c r="AU347" s="325" t="s">
        <v>1625</v>
      </c>
      <c r="AV347" s="334" t="s">
        <v>730</v>
      </c>
      <c r="AW347" s="334" t="s">
        <v>730</v>
      </c>
    </row>
    <row r="348" spans="1:49" x14ac:dyDescent="0.25">
      <c r="A348" s="267" t="b">
        <f t="shared" si="20"/>
        <v>0</v>
      </c>
      <c r="B348" s="268" t="b">
        <f t="shared" si="21"/>
        <v>0</v>
      </c>
      <c r="C348" s="269" t="b">
        <f t="shared" si="22"/>
        <v>0</v>
      </c>
      <c r="D348" s="270" t="b">
        <f t="shared" si="23"/>
        <v>0</v>
      </c>
      <c r="F348" s="325" t="s">
        <v>838</v>
      </c>
      <c r="G348" s="335" t="s">
        <v>730</v>
      </c>
      <c r="H348" s="335"/>
      <c r="I348" s="325" t="s">
        <v>1403</v>
      </c>
      <c r="J348" t="s">
        <v>3931</v>
      </c>
      <c r="K348" s="312" t="s">
        <v>3259</v>
      </c>
      <c r="L348" s="325" t="s">
        <v>713</v>
      </c>
      <c r="M348" s="335" t="s">
        <v>730</v>
      </c>
      <c r="N348" s="325" t="s">
        <v>714</v>
      </c>
      <c r="O348" s="335" t="s">
        <v>730</v>
      </c>
      <c r="P348" s="325" t="s">
        <v>715</v>
      </c>
      <c r="Q348" s="335" t="s">
        <v>730</v>
      </c>
      <c r="R348" s="325" t="s">
        <v>716</v>
      </c>
      <c r="S348" s="335" t="s">
        <v>730</v>
      </c>
      <c r="T348" s="325" t="s">
        <v>841</v>
      </c>
      <c r="U348" s="334" t="s">
        <v>730</v>
      </c>
      <c r="V348" s="325" t="s">
        <v>4113</v>
      </c>
      <c r="W348" s="339" t="s">
        <v>730</v>
      </c>
      <c r="X348" s="330" t="s">
        <v>850</v>
      </c>
      <c r="Y348" s="331" t="s">
        <v>730</v>
      </c>
      <c r="Z348" s="325" t="s">
        <v>719</v>
      </c>
      <c r="AA348" s="334" t="s">
        <v>730</v>
      </c>
      <c r="AB348" s="325" t="s">
        <v>723</v>
      </c>
      <c r="AC348" s="331" t="s">
        <v>730</v>
      </c>
      <c r="AD348" s="325" t="s">
        <v>4114</v>
      </c>
      <c r="AE348" s="331" t="s">
        <v>730</v>
      </c>
      <c r="AF348" s="325" t="s">
        <v>724</v>
      </c>
      <c r="AG348" s="338" t="s">
        <v>730</v>
      </c>
      <c r="AH348" s="325" t="s">
        <v>735</v>
      </c>
      <c r="AI348" s="335" t="s">
        <v>730</v>
      </c>
      <c r="AJ348" s="325" t="s">
        <v>736</v>
      </c>
      <c r="AK348" s="331" t="s">
        <v>730</v>
      </c>
      <c r="AL348" s="325" t="s">
        <v>3973</v>
      </c>
      <c r="AM348" s="331" t="s">
        <v>730</v>
      </c>
      <c r="AN348" s="330" t="s">
        <v>3949</v>
      </c>
      <c r="AO348" s="337" t="s">
        <v>730</v>
      </c>
      <c r="AS348" s="325" t="s">
        <v>3968</v>
      </c>
      <c r="AT348" s="334" t="s">
        <v>730</v>
      </c>
      <c r="AU348" s="325" t="s">
        <v>1625</v>
      </c>
      <c r="AV348" s="334" t="s">
        <v>730</v>
      </c>
      <c r="AW348" s="334" t="s">
        <v>730</v>
      </c>
    </row>
    <row r="349" spans="1:49" x14ac:dyDescent="0.25">
      <c r="A349" s="267" t="b">
        <f t="shared" si="20"/>
        <v>0</v>
      </c>
      <c r="B349" s="268" t="b">
        <f t="shared" si="21"/>
        <v>0</v>
      </c>
      <c r="C349" s="269" t="b">
        <f t="shared" si="22"/>
        <v>0</v>
      </c>
      <c r="D349" s="270" t="b">
        <f t="shared" si="23"/>
        <v>0</v>
      </c>
      <c r="F349" s="325" t="s">
        <v>838</v>
      </c>
      <c r="G349" s="335" t="s">
        <v>730</v>
      </c>
      <c r="H349" s="335"/>
      <c r="I349" s="325" t="s">
        <v>1403</v>
      </c>
      <c r="J349" t="s">
        <v>3932</v>
      </c>
      <c r="K349" s="312" t="s">
        <v>3259</v>
      </c>
      <c r="L349" s="325" t="s">
        <v>713</v>
      </c>
      <c r="M349" s="335" t="s">
        <v>730</v>
      </c>
      <c r="N349" s="325" t="s">
        <v>714</v>
      </c>
      <c r="O349" s="335" t="s">
        <v>730</v>
      </c>
      <c r="P349" s="325" t="s">
        <v>715</v>
      </c>
      <c r="Q349" s="335" t="s">
        <v>730</v>
      </c>
      <c r="R349" s="325" t="s">
        <v>716</v>
      </c>
      <c r="S349" s="335" t="s">
        <v>730</v>
      </c>
      <c r="T349" s="325" t="s">
        <v>841</v>
      </c>
      <c r="U349" s="334" t="s">
        <v>730</v>
      </c>
      <c r="V349" s="325" t="s">
        <v>4113</v>
      </c>
      <c r="W349" s="339" t="s">
        <v>730</v>
      </c>
      <c r="X349" s="330" t="s">
        <v>850</v>
      </c>
      <c r="Y349" s="331" t="s">
        <v>730</v>
      </c>
      <c r="Z349" s="325" t="s">
        <v>719</v>
      </c>
      <c r="AA349" s="334" t="s">
        <v>730</v>
      </c>
      <c r="AB349" s="325" t="s">
        <v>723</v>
      </c>
      <c r="AC349" s="331" t="s">
        <v>730</v>
      </c>
      <c r="AD349" s="325" t="s">
        <v>4114</v>
      </c>
      <c r="AE349" s="331" t="s">
        <v>730</v>
      </c>
      <c r="AF349" s="325" t="s">
        <v>724</v>
      </c>
      <c r="AG349" s="338" t="s">
        <v>730</v>
      </c>
      <c r="AH349" s="325" t="s">
        <v>735</v>
      </c>
      <c r="AI349" s="335" t="s">
        <v>730</v>
      </c>
      <c r="AJ349" s="325" t="s">
        <v>736</v>
      </c>
      <c r="AK349" s="331" t="s">
        <v>730</v>
      </c>
      <c r="AL349" s="325" t="s">
        <v>3973</v>
      </c>
      <c r="AM349" s="331" t="s">
        <v>730</v>
      </c>
      <c r="AN349" s="330" t="s">
        <v>3949</v>
      </c>
      <c r="AO349" s="337" t="s">
        <v>730</v>
      </c>
      <c r="AS349" s="325" t="s">
        <v>3968</v>
      </c>
      <c r="AT349" s="334" t="s">
        <v>730</v>
      </c>
      <c r="AU349" s="325" t="s">
        <v>1625</v>
      </c>
      <c r="AV349" s="334" t="s">
        <v>730</v>
      </c>
      <c r="AW349" s="334" t="s">
        <v>730</v>
      </c>
    </row>
    <row r="350" spans="1:49" x14ac:dyDescent="0.25">
      <c r="A350" s="267" t="b">
        <f t="shared" si="20"/>
        <v>0</v>
      </c>
      <c r="B350" s="268" t="b">
        <f t="shared" si="21"/>
        <v>0</v>
      </c>
      <c r="C350" s="269" t="b">
        <f t="shared" si="22"/>
        <v>0</v>
      </c>
      <c r="D350" s="270" t="b">
        <f t="shared" si="23"/>
        <v>0</v>
      </c>
      <c r="F350" s="325" t="s">
        <v>838</v>
      </c>
      <c r="G350" s="335" t="s">
        <v>730</v>
      </c>
      <c r="H350" s="335"/>
      <c r="I350" s="325" t="s">
        <v>1403</v>
      </c>
      <c r="J350" t="s">
        <v>3933</v>
      </c>
      <c r="K350" s="312" t="s">
        <v>3259</v>
      </c>
      <c r="L350" s="325" t="s">
        <v>713</v>
      </c>
      <c r="M350" s="335" t="s">
        <v>730</v>
      </c>
      <c r="N350" s="325" t="s">
        <v>714</v>
      </c>
      <c r="O350" s="335" t="s">
        <v>730</v>
      </c>
      <c r="P350" s="325" t="s">
        <v>715</v>
      </c>
      <c r="Q350" s="335" t="s">
        <v>730</v>
      </c>
      <c r="R350" s="325" t="s">
        <v>716</v>
      </c>
      <c r="S350" s="335" t="s">
        <v>730</v>
      </c>
      <c r="T350" s="325" t="s">
        <v>841</v>
      </c>
      <c r="U350" s="334" t="s">
        <v>730</v>
      </c>
      <c r="V350" s="325" t="s">
        <v>4113</v>
      </c>
      <c r="W350" s="339" t="s">
        <v>730</v>
      </c>
      <c r="X350" s="330" t="s">
        <v>850</v>
      </c>
      <c r="Y350" s="331" t="s">
        <v>730</v>
      </c>
      <c r="Z350" s="325" t="s">
        <v>719</v>
      </c>
      <c r="AA350" s="334" t="s">
        <v>730</v>
      </c>
      <c r="AB350" s="325" t="s">
        <v>723</v>
      </c>
      <c r="AC350" s="331" t="s">
        <v>730</v>
      </c>
      <c r="AD350" s="325" t="s">
        <v>4114</v>
      </c>
      <c r="AE350" s="331" t="s">
        <v>730</v>
      </c>
      <c r="AF350" s="325" t="s">
        <v>724</v>
      </c>
      <c r="AG350" s="338" t="s">
        <v>730</v>
      </c>
      <c r="AH350" s="325" t="s">
        <v>735</v>
      </c>
      <c r="AI350" s="335" t="s">
        <v>730</v>
      </c>
      <c r="AJ350" s="325" t="s">
        <v>736</v>
      </c>
      <c r="AK350" s="331" t="s">
        <v>730</v>
      </c>
      <c r="AL350" s="325" t="s">
        <v>3973</v>
      </c>
      <c r="AM350" s="331" t="s">
        <v>730</v>
      </c>
      <c r="AN350" s="330" t="s">
        <v>3949</v>
      </c>
      <c r="AO350" s="337" t="s">
        <v>730</v>
      </c>
      <c r="AS350" s="325" t="s">
        <v>3968</v>
      </c>
      <c r="AT350" s="334" t="s">
        <v>730</v>
      </c>
      <c r="AU350" s="325" t="s">
        <v>1625</v>
      </c>
      <c r="AV350" s="334" t="s">
        <v>730</v>
      </c>
      <c r="AW350" s="334" t="s">
        <v>730</v>
      </c>
    </row>
    <row r="351" spans="1:49" x14ac:dyDescent="0.25">
      <c r="A351" s="267" t="b">
        <f t="shared" si="20"/>
        <v>0</v>
      </c>
      <c r="B351" s="268" t="b">
        <f t="shared" si="21"/>
        <v>0</v>
      </c>
      <c r="C351" s="269" t="b">
        <f t="shared" si="22"/>
        <v>0</v>
      </c>
      <c r="D351" s="270" t="b">
        <f t="shared" si="23"/>
        <v>0</v>
      </c>
      <c r="F351" s="325" t="s">
        <v>838</v>
      </c>
      <c r="G351" s="335" t="s">
        <v>730</v>
      </c>
      <c r="H351" s="335"/>
      <c r="I351" s="325" t="s">
        <v>1403</v>
      </c>
      <c r="J351" t="s">
        <v>3934</v>
      </c>
      <c r="K351" s="312" t="s">
        <v>3259</v>
      </c>
      <c r="L351" s="325" t="s">
        <v>713</v>
      </c>
      <c r="M351" s="335" t="s">
        <v>730</v>
      </c>
      <c r="N351" s="325" t="s">
        <v>714</v>
      </c>
      <c r="O351" s="335" t="s">
        <v>730</v>
      </c>
      <c r="P351" s="325" t="s">
        <v>715</v>
      </c>
      <c r="Q351" s="335" t="s">
        <v>730</v>
      </c>
      <c r="R351" s="325" t="s">
        <v>716</v>
      </c>
      <c r="S351" s="335" t="s">
        <v>730</v>
      </c>
      <c r="T351" s="325" t="s">
        <v>841</v>
      </c>
      <c r="U351" s="334" t="s">
        <v>730</v>
      </c>
      <c r="V351" s="325" t="s">
        <v>4113</v>
      </c>
      <c r="W351" s="339" t="s">
        <v>730</v>
      </c>
      <c r="X351" s="330" t="s">
        <v>850</v>
      </c>
      <c r="Y351" s="331" t="s">
        <v>730</v>
      </c>
      <c r="Z351" s="325" t="s">
        <v>719</v>
      </c>
      <c r="AA351" s="334" t="s">
        <v>730</v>
      </c>
      <c r="AB351" s="325" t="s">
        <v>723</v>
      </c>
      <c r="AC351" s="331" t="s">
        <v>730</v>
      </c>
      <c r="AD351" s="325" t="s">
        <v>4114</v>
      </c>
      <c r="AE351" s="331" t="s">
        <v>730</v>
      </c>
      <c r="AF351" s="325" t="s">
        <v>724</v>
      </c>
      <c r="AG351" s="338" t="s">
        <v>730</v>
      </c>
      <c r="AH351" s="325" t="s">
        <v>735</v>
      </c>
      <c r="AI351" s="335" t="s">
        <v>730</v>
      </c>
      <c r="AJ351" s="325" t="s">
        <v>736</v>
      </c>
      <c r="AK351" s="331" t="s">
        <v>730</v>
      </c>
      <c r="AL351" s="325" t="s">
        <v>3973</v>
      </c>
      <c r="AM351" s="331" t="s">
        <v>730</v>
      </c>
      <c r="AN351" s="330" t="s">
        <v>3949</v>
      </c>
      <c r="AO351" s="337" t="s">
        <v>730</v>
      </c>
      <c r="AS351" s="325" t="s">
        <v>3968</v>
      </c>
      <c r="AT351" s="334" t="s">
        <v>730</v>
      </c>
      <c r="AU351" s="325" t="s">
        <v>1625</v>
      </c>
      <c r="AV351" s="334" t="s">
        <v>730</v>
      </c>
      <c r="AW351" s="334" t="s">
        <v>730</v>
      </c>
    </row>
    <row r="352" spans="1:49" x14ac:dyDescent="0.25">
      <c r="A352" s="267" t="b">
        <f t="shared" si="20"/>
        <v>0</v>
      </c>
      <c r="B352" s="268" t="b">
        <f t="shared" si="21"/>
        <v>0</v>
      </c>
      <c r="C352" s="269" t="b">
        <f t="shared" si="22"/>
        <v>0</v>
      </c>
      <c r="D352" s="270" t="b">
        <f t="shared" si="23"/>
        <v>0</v>
      </c>
      <c r="F352" s="325" t="s">
        <v>838</v>
      </c>
      <c r="G352" s="335" t="s">
        <v>730</v>
      </c>
      <c r="H352" s="335"/>
      <c r="I352" s="325" t="s">
        <v>1403</v>
      </c>
      <c r="J352" t="s">
        <v>3935</v>
      </c>
      <c r="K352" s="312" t="s">
        <v>3259</v>
      </c>
      <c r="L352" s="325" t="s">
        <v>713</v>
      </c>
      <c r="M352" s="335" t="s">
        <v>730</v>
      </c>
      <c r="N352" s="325" t="s">
        <v>714</v>
      </c>
      <c r="O352" s="335" t="s">
        <v>730</v>
      </c>
      <c r="P352" s="325" t="s">
        <v>715</v>
      </c>
      <c r="Q352" s="335" t="s">
        <v>730</v>
      </c>
      <c r="R352" s="325" t="s">
        <v>716</v>
      </c>
      <c r="S352" s="335" t="s">
        <v>730</v>
      </c>
      <c r="T352" s="325" t="s">
        <v>841</v>
      </c>
      <c r="U352" s="334" t="s">
        <v>730</v>
      </c>
      <c r="V352" s="325" t="s">
        <v>4113</v>
      </c>
      <c r="W352" s="339" t="s">
        <v>730</v>
      </c>
      <c r="X352" s="330" t="s">
        <v>850</v>
      </c>
      <c r="Y352" s="331" t="s">
        <v>730</v>
      </c>
      <c r="Z352" s="325" t="s">
        <v>719</v>
      </c>
      <c r="AA352" s="334" t="s">
        <v>730</v>
      </c>
      <c r="AB352" s="325" t="s">
        <v>723</v>
      </c>
      <c r="AC352" s="331" t="s">
        <v>730</v>
      </c>
      <c r="AD352" s="325" t="s">
        <v>4114</v>
      </c>
      <c r="AE352" s="331" t="s">
        <v>730</v>
      </c>
      <c r="AF352" s="325" t="s">
        <v>724</v>
      </c>
      <c r="AG352" s="338" t="s">
        <v>730</v>
      </c>
      <c r="AH352" s="325" t="s">
        <v>735</v>
      </c>
      <c r="AI352" s="335" t="s">
        <v>730</v>
      </c>
      <c r="AJ352" s="325" t="s">
        <v>736</v>
      </c>
      <c r="AK352" s="331" t="s">
        <v>730</v>
      </c>
      <c r="AL352" s="325" t="s">
        <v>3973</v>
      </c>
      <c r="AM352" s="331" t="s">
        <v>730</v>
      </c>
      <c r="AN352" s="330" t="s">
        <v>3949</v>
      </c>
      <c r="AO352" s="337" t="s">
        <v>730</v>
      </c>
      <c r="AS352" s="325" t="s">
        <v>3968</v>
      </c>
      <c r="AT352" s="334" t="s">
        <v>730</v>
      </c>
      <c r="AU352" s="325" t="s">
        <v>1625</v>
      </c>
      <c r="AV352" s="334" t="s">
        <v>730</v>
      </c>
      <c r="AW352" s="334" t="s">
        <v>730</v>
      </c>
    </row>
    <row r="353" spans="1:49" x14ac:dyDescent="0.25">
      <c r="A353" s="267" t="b">
        <f t="shared" si="20"/>
        <v>0</v>
      </c>
      <c r="B353" s="268" t="b">
        <f t="shared" si="21"/>
        <v>0</v>
      </c>
      <c r="C353" s="269" t="b">
        <f t="shared" si="22"/>
        <v>0</v>
      </c>
      <c r="D353" s="270" t="b">
        <f t="shared" si="23"/>
        <v>0</v>
      </c>
      <c r="F353" s="325" t="s">
        <v>838</v>
      </c>
      <c r="G353" s="335" t="s">
        <v>730</v>
      </c>
      <c r="H353" s="335"/>
      <c r="I353" s="325" t="s">
        <v>1403</v>
      </c>
      <c r="J353" t="s">
        <v>3936</v>
      </c>
      <c r="K353" s="312" t="s">
        <v>3256</v>
      </c>
      <c r="L353" s="325" t="s">
        <v>713</v>
      </c>
      <c r="M353" s="335" t="s">
        <v>730</v>
      </c>
      <c r="N353" s="325" t="s">
        <v>714</v>
      </c>
      <c r="O353" s="335" t="s">
        <v>730</v>
      </c>
      <c r="P353" s="325" t="s">
        <v>715</v>
      </c>
      <c r="Q353" s="335" t="s">
        <v>730</v>
      </c>
      <c r="R353" s="325" t="s">
        <v>716</v>
      </c>
      <c r="S353" s="335" t="s">
        <v>730</v>
      </c>
      <c r="T353" s="325" t="s">
        <v>841</v>
      </c>
      <c r="U353" s="334" t="s">
        <v>730</v>
      </c>
      <c r="V353" s="325" t="s">
        <v>4113</v>
      </c>
      <c r="W353" s="339" t="s">
        <v>730</v>
      </c>
      <c r="X353" s="330" t="s">
        <v>850</v>
      </c>
      <c r="Y353" s="331" t="s">
        <v>730</v>
      </c>
      <c r="Z353" s="325" t="s">
        <v>719</v>
      </c>
      <c r="AA353" s="334" t="s">
        <v>730</v>
      </c>
      <c r="AB353" s="325" t="s">
        <v>723</v>
      </c>
      <c r="AC353" s="331" t="s">
        <v>730</v>
      </c>
      <c r="AD353" s="325" t="s">
        <v>4114</v>
      </c>
      <c r="AE353" s="331" t="s">
        <v>730</v>
      </c>
      <c r="AF353" s="325" t="s">
        <v>724</v>
      </c>
      <c r="AG353" s="338" t="s">
        <v>730</v>
      </c>
      <c r="AH353" s="325" t="s">
        <v>735</v>
      </c>
      <c r="AI353" s="335" t="s">
        <v>730</v>
      </c>
      <c r="AJ353" s="325" t="s">
        <v>736</v>
      </c>
      <c r="AK353" s="331" t="s">
        <v>730</v>
      </c>
      <c r="AL353" s="325" t="s">
        <v>3973</v>
      </c>
      <c r="AM353" s="331" t="s">
        <v>730</v>
      </c>
      <c r="AN353" s="330" t="s">
        <v>3949</v>
      </c>
      <c r="AO353" s="337" t="s">
        <v>730</v>
      </c>
      <c r="AS353" s="325" t="s">
        <v>3968</v>
      </c>
      <c r="AT353" s="334" t="s">
        <v>730</v>
      </c>
      <c r="AU353" s="325" t="s">
        <v>1625</v>
      </c>
      <c r="AV353" s="334" t="s">
        <v>730</v>
      </c>
      <c r="AW353" s="334" t="s">
        <v>730</v>
      </c>
    </row>
    <row r="354" spans="1:49" x14ac:dyDescent="0.25">
      <c r="A354" s="267" t="b">
        <f t="shared" si="20"/>
        <v>0</v>
      </c>
      <c r="B354" s="268" t="b">
        <f t="shared" si="21"/>
        <v>0</v>
      </c>
      <c r="C354" s="269" t="b">
        <f t="shared" si="22"/>
        <v>0</v>
      </c>
      <c r="D354" s="270" t="b">
        <f t="shared" si="23"/>
        <v>0</v>
      </c>
      <c r="F354" s="325" t="s">
        <v>838</v>
      </c>
      <c r="G354" s="335" t="s">
        <v>730</v>
      </c>
      <c r="H354" s="335"/>
      <c r="I354" s="325" t="s">
        <v>1403</v>
      </c>
      <c r="J354" t="s">
        <v>3937</v>
      </c>
      <c r="K354" s="312" t="s">
        <v>3256</v>
      </c>
      <c r="L354" s="325" t="s">
        <v>713</v>
      </c>
      <c r="M354" s="335" t="s">
        <v>730</v>
      </c>
      <c r="N354" s="325" t="s">
        <v>714</v>
      </c>
      <c r="O354" s="335" t="s">
        <v>730</v>
      </c>
      <c r="P354" s="325" t="s">
        <v>715</v>
      </c>
      <c r="Q354" s="335" t="s">
        <v>730</v>
      </c>
      <c r="R354" s="325" t="s">
        <v>716</v>
      </c>
      <c r="S354" s="335" t="s">
        <v>730</v>
      </c>
      <c r="T354" s="325" t="s">
        <v>841</v>
      </c>
      <c r="U354" s="334" t="s">
        <v>730</v>
      </c>
      <c r="V354" s="325" t="s">
        <v>4113</v>
      </c>
      <c r="W354" s="339" t="s">
        <v>730</v>
      </c>
      <c r="X354" s="330" t="s">
        <v>850</v>
      </c>
      <c r="Y354" s="331" t="s">
        <v>730</v>
      </c>
      <c r="Z354" s="325" t="s">
        <v>719</v>
      </c>
      <c r="AA354" s="334" t="s">
        <v>730</v>
      </c>
      <c r="AB354" s="325" t="s">
        <v>723</v>
      </c>
      <c r="AC354" s="331" t="s">
        <v>730</v>
      </c>
      <c r="AD354" s="325" t="s">
        <v>4114</v>
      </c>
      <c r="AE354" s="331" t="s">
        <v>730</v>
      </c>
      <c r="AF354" s="325" t="s">
        <v>724</v>
      </c>
      <c r="AG354" s="338" t="s">
        <v>730</v>
      </c>
      <c r="AH354" s="325" t="s">
        <v>735</v>
      </c>
      <c r="AI354" s="335" t="s">
        <v>730</v>
      </c>
      <c r="AJ354" s="325" t="s">
        <v>736</v>
      </c>
      <c r="AK354" s="331" t="s">
        <v>730</v>
      </c>
      <c r="AL354" s="325" t="s">
        <v>3973</v>
      </c>
      <c r="AM354" s="331" t="s">
        <v>730</v>
      </c>
      <c r="AN354" s="330" t="s">
        <v>3949</v>
      </c>
      <c r="AO354" s="337" t="s">
        <v>730</v>
      </c>
      <c r="AS354" s="325" t="s">
        <v>3968</v>
      </c>
      <c r="AT354" s="334" t="s">
        <v>730</v>
      </c>
      <c r="AU354" s="325" t="s">
        <v>1625</v>
      </c>
      <c r="AV354" s="334" t="s">
        <v>730</v>
      </c>
      <c r="AW354" s="334" t="s">
        <v>730</v>
      </c>
    </row>
    <row r="355" spans="1:49" x14ac:dyDescent="0.25">
      <c r="A355" s="267" t="b">
        <f t="shared" si="20"/>
        <v>0</v>
      </c>
      <c r="B355" s="268" t="b">
        <f t="shared" si="21"/>
        <v>0</v>
      </c>
      <c r="C355" s="269" t="b">
        <f t="shared" si="22"/>
        <v>0</v>
      </c>
      <c r="D355" s="270" t="b">
        <f t="shared" si="23"/>
        <v>0</v>
      </c>
      <c r="F355" s="325" t="s">
        <v>838</v>
      </c>
      <c r="G355" s="335" t="s">
        <v>730</v>
      </c>
      <c r="H355" s="335"/>
      <c r="I355" s="325" t="s">
        <v>1403</v>
      </c>
      <c r="J355" t="s">
        <v>3938</v>
      </c>
      <c r="K355" s="312" t="s">
        <v>3256</v>
      </c>
      <c r="L355" s="325" t="s">
        <v>713</v>
      </c>
      <c r="M355" s="335" t="s">
        <v>730</v>
      </c>
      <c r="N355" s="325" t="s">
        <v>714</v>
      </c>
      <c r="O355" s="335" t="s">
        <v>730</v>
      </c>
      <c r="P355" s="325" t="s">
        <v>715</v>
      </c>
      <c r="Q355" s="335" t="s">
        <v>730</v>
      </c>
      <c r="R355" s="325" t="s">
        <v>716</v>
      </c>
      <c r="S355" s="335" t="s">
        <v>730</v>
      </c>
      <c r="T355" s="325" t="s">
        <v>841</v>
      </c>
      <c r="U355" s="334" t="s">
        <v>730</v>
      </c>
      <c r="V355" s="325" t="s">
        <v>4113</v>
      </c>
      <c r="W355" s="339" t="s">
        <v>730</v>
      </c>
      <c r="X355" s="330" t="s">
        <v>850</v>
      </c>
      <c r="Y355" s="331" t="s">
        <v>730</v>
      </c>
      <c r="Z355" s="325" t="s">
        <v>719</v>
      </c>
      <c r="AA355" s="334" t="s">
        <v>730</v>
      </c>
      <c r="AB355" s="325" t="s">
        <v>723</v>
      </c>
      <c r="AC355" s="331" t="s">
        <v>730</v>
      </c>
      <c r="AD355" s="325" t="s">
        <v>4114</v>
      </c>
      <c r="AE355" s="331" t="s">
        <v>730</v>
      </c>
      <c r="AF355" s="325" t="s">
        <v>724</v>
      </c>
      <c r="AG355" s="338" t="s">
        <v>730</v>
      </c>
      <c r="AH355" s="325" t="s">
        <v>735</v>
      </c>
      <c r="AI355" s="335" t="s">
        <v>730</v>
      </c>
      <c r="AJ355" s="325" t="s">
        <v>736</v>
      </c>
      <c r="AK355" s="331" t="s">
        <v>730</v>
      </c>
      <c r="AL355" s="325" t="s">
        <v>3973</v>
      </c>
      <c r="AM355" s="331" t="s">
        <v>730</v>
      </c>
      <c r="AN355" s="330" t="s">
        <v>3949</v>
      </c>
      <c r="AO355" s="337" t="s">
        <v>730</v>
      </c>
      <c r="AS355" s="325" t="s">
        <v>3968</v>
      </c>
      <c r="AT355" s="334" t="s">
        <v>730</v>
      </c>
      <c r="AU355" s="325" t="s">
        <v>1625</v>
      </c>
      <c r="AV355" s="334" t="s">
        <v>730</v>
      </c>
      <c r="AW355" s="334" t="s">
        <v>730</v>
      </c>
    </row>
    <row r="356" spans="1:49" x14ac:dyDescent="0.25">
      <c r="A356" s="267" t="b">
        <f t="shared" si="20"/>
        <v>0</v>
      </c>
      <c r="B356" s="268" t="b">
        <f t="shared" si="21"/>
        <v>0</v>
      </c>
      <c r="C356" s="269" t="b">
        <f t="shared" si="22"/>
        <v>0</v>
      </c>
      <c r="D356" s="270" t="b">
        <f t="shared" si="23"/>
        <v>0</v>
      </c>
      <c r="F356" s="325" t="s">
        <v>838</v>
      </c>
      <c r="G356" s="335" t="s">
        <v>730</v>
      </c>
      <c r="H356" s="335"/>
      <c r="I356" s="325" t="s">
        <v>1403</v>
      </c>
      <c r="J356" t="s">
        <v>3939</v>
      </c>
      <c r="K356" s="312" t="s">
        <v>3256</v>
      </c>
      <c r="L356" s="325" t="s">
        <v>713</v>
      </c>
      <c r="M356" s="335" t="s">
        <v>730</v>
      </c>
      <c r="N356" s="325" t="s">
        <v>714</v>
      </c>
      <c r="O356" s="335" t="s">
        <v>730</v>
      </c>
      <c r="P356" s="325" t="s">
        <v>715</v>
      </c>
      <c r="Q356" s="335" t="s">
        <v>730</v>
      </c>
      <c r="R356" s="325" t="s">
        <v>716</v>
      </c>
      <c r="S356" s="335" t="s">
        <v>730</v>
      </c>
      <c r="T356" s="325" t="s">
        <v>841</v>
      </c>
      <c r="U356" s="334" t="s">
        <v>730</v>
      </c>
      <c r="V356" s="325" t="s">
        <v>4113</v>
      </c>
      <c r="W356" s="339" t="s">
        <v>730</v>
      </c>
      <c r="X356" s="330" t="s">
        <v>850</v>
      </c>
      <c r="Y356" s="331" t="s">
        <v>730</v>
      </c>
      <c r="Z356" s="325" t="s">
        <v>719</v>
      </c>
      <c r="AA356" s="334" t="s">
        <v>730</v>
      </c>
      <c r="AB356" s="325" t="s">
        <v>723</v>
      </c>
      <c r="AC356" s="331" t="s">
        <v>730</v>
      </c>
      <c r="AD356" s="325" t="s">
        <v>4114</v>
      </c>
      <c r="AE356" s="331" t="s">
        <v>730</v>
      </c>
      <c r="AF356" s="325" t="s">
        <v>724</v>
      </c>
      <c r="AG356" s="338" t="s">
        <v>730</v>
      </c>
      <c r="AH356" s="325" t="s">
        <v>735</v>
      </c>
      <c r="AI356" s="335" t="s">
        <v>730</v>
      </c>
      <c r="AJ356" s="325" t="s">
        <v>736</v>
      </c>
      <c r="AK356" s="331" t="s">
        <v>730</v>
      </c>
      <c r="AL356" s="325" t="s">
        <v>3973</v>
      </c>
      <c r="AM356" s="331" t="s">
        <v>730</v>
      </c>
      <c r="AN356" s="330" t="s">
        <v>3949</v>
      </c>
      <c r="AO356" s="337" t="s">
        <v>730</v>
      </c>
      <c r="AS356" s="325" t="s">
        <v>3968</v>
      </c>
      <c r="AT356" s="334" t="s">
        <v>730</v>
      </c>
      <c r="AU356" s="325" t="s">
        <v>1625</v>
      </c>
      <c r="AV356" s="334" t="s">
        <v>730</v>
      </c>
      <c r="AW356" s="334" t="s">
        <v>730</v>
      </c>
    </row>
    <row r="357" spans="1:49" x14ac:dyDescent="0.25">
      <c r="A357" s="267" t="b">
        <f t="shared" si="20"/>
        <v>0</v>
      </c>
      <c r="B357" s="268" t="b">
        <f t="shared" si="21"/>
        <v>0</v>
      </c>
      <c r="C357" s="269" t="b">
        <f t="shared" si="22"/>
        <v>0</v>
      </c>
      <c r="D357" s="270" t="b">
        <f t="shared" si="23"/>
        <v>0</v>
      </c>
      <c r="F357" s="325" t="s">
        <v>838</v>
      </c>
      <c r="G357" s="335" t="s">
        <v>730</v>
      </c>
      <c r="H357" s="335"/>
      <c r="I357" s="325" t="s">
        <v>1403</v>
      </c>
      <c r="J357" t="s">
        <v>3940</v>
      </c>
      <c r="K357" s="312" t="s">
        <v>3256</v>
      </c>
      <c r="L357" s="325" t="s">
        <v>713</v>
      </c>
      <c r="M357" s="335" t="s">
        <v>730</v>
      </c>
      <c r="N357" s="325" t="s">
        <v>714</v>
      </c>
      <c r="O357" s="335" t="s">
        <v>730</v>
      </c>
      <c r="P357" s="325" t="s">
        <v>715</v>
      </c>
      <c r="Q357" s="335" t="s">
        <v>730</v>
      </c>
      <c r="R357" s="325" t="s">
        <v>716</v>
      </c>
      <c r="S357" s="335" t="s">
        <v>730</v>
      </c>
      <c r="T357" s="325" t="s">
        <v>841</v>
      </c>
      <c r="U357" s="334" t="s">
        <v>730</v>
      </c>
      <c r="V357" s="325" t="s">
        <v>4113</v>
      </c>
      <c r="W357" s="339" t="s">
        <v>730</v>
      </c>
      <c r="X357" s="330" t="s">
        <v>850</v>
      </c>
      <c r="Y357" s="331" t="s">
        <v>730</v>
      </c>
      <c r="Z357" s="325" t="s">
        <v>719</v>
      </c>
      <c r="AA357" s="334" t="s">
        <v>730</v>
      </c>
      <c r="AB357" s="325" t="s">
        <v>723</v>
      </c>
      <c r="AC357" s="331" t="s">
        <v>730</v>
      </c>
      <c r="AD357" s="325" t="s">
        <v>4114</v>
      </c>
      <c r="AE357" s="331" t="s">
        <v>730</v>
      </c>
      <c r="AF357" s="325" t="s">
        <v>724</v>
      </c>
      <c r="AG357" s="338" t="s">
        <v>730</v>
      </c>
      <c r="AH357" s="325" t="s">
        <v>735</v>
      </c>
      <c r="AI357" s="335" t="s">
        <v>730</v>
      </c>
      <c r="AJ357" s="325" t="s">
        <v>736</v>
      </c>
      <c r="AK357" s="331" t="s">
        <v>730</v>
      </c>
      <c r="AL357" s="325" t="s">
        <v>3973</v>
      </c>
      <c r="AM357" s="331" t="s">
        <v>730</v>
      </c>
      <c r="AN357" s="330" t="s">
        <v>3949</v>
      </c>
      <c r="AO357" s="337" t="s">
        <v>730</v>
      </c>
      <c r="AS357" s="325" t="s">
        <v>3968</v>
      </c>
      <c r="AT357" s="334" t="s">
        <v>730</v>
      </c>
      <c r="AU357" s="325" t="s">
        <v>1625</v>
      </c>
      <c r="AV357" s="334" t="s">
        <v>730</v>
      </c>
      <c r="AW357" s="334" t="s">
        <v>730</v>
      </c>
    </row>
    <row r="358" spans="1:49" x14ac:dyDescent="0.25">
      <c r="A358" s="267" t="b">
        <f t="shared" si="20"/>
        <v>0</v>
      </c>
      <c r="B358" s="268" t="b">
        <f t="shared" si="21"/>
        <v>0</v>
      </c>
      <c r="C358" s="269" t="b">
        <f t="shared" si="22"/>
        <v>0</v>
      </c>
      <c r="D358" s="270" t="b">
        <f t="shared" si="23"/>
        <v>0</v>
      </c>
      <c r="F358" s="325" t="s">
        <v>838</v>
      </c>
      <c r="G358" s="335" t="s">
        <v>730</v>
      </c>
      <c r="H358" s="335"/>
      <c r="I358" s="325" t="s">
        <v>1403</v>
      </c>
      <c r="J358" t="s">
        <v>3941</v>
      </c>
      <c r="K358" s="312" t="s">
        <v>3256</v>
      </c>
      <c r="L358" s="325" t="s">
        <v>713</v>
      </c>
      <c r="M358" s="335" t="s">
        <v>730</v>
      </c>
      <c r="N358" s="325" t="s">
        <v>714</v>
      </c>
      <c r="O358" s="335" t="s">
        <v>730</v>
      </c>
      <c r="P358" s="325" t="s">
        <v>715</v>
      </c>
      <c r="Q358" s="335" t="s">
        <v>730</v>
      </c>
      <c r="R358" s="325" t="s">
        <v>716</v>
      </c>
      <c r="S358" s="335" t="s">
        <v>730</v>
      </c>
      <c r="T358" s="325" t="s">
        <v>841</v>
      </c>
      <c r="U358" s="334" t="s">
        <v>730</v>
      </c>
      <c r="V358" s="325" t="s">
        <v>4113</v>
      </c>
      <c r="W358" s="339" t="s">
        <v>730</v>
      </c>
      <c r="X358" s="330" t="s">
        <v>850</v>
      </c>
      <c r="Y358" s="331" t="s">
        <v>730</v>
      </c>
      <c r="Z358" s="325" t="s">
        <v>719</v>
      </c>
      <c r="AA358" s="334" t="s">
        <v>730</v>
      </c>
      <c r="AB358" s="325" t="s">
        <v>723</v>
      </c>
      <c r="AC358" s="331" t="s">
        <v>730</v>
      </c>
      <c r="AD358" s="325" t="s">
        <v>4114</v>
      </c>
      <c r="AE358" s="331" t="s">
        <v>730</v>
      </c>
      <c r="AF358" s="325" t="s">
        <v>724</v>
      </c>
      <c r="AG358" s="338" t="s">
        <v>730</v>
      </c>
      <c r="AH358" s="325" t="s">
        <v>735</v>
      </c>
      <c r="AI358" s="335" t="s">
        <v>730</v>
      </c>
      <c r="AJ358" s="325" t="s">
        <v>736</v>
      </c>
      <c r="AK358" s="331" t="s">
        <v>730</v>
      </c>
      <c r="AL358" s="325" t="s">
        <v>3973</v>
      </c>
      <c r="AM358" s="331" t="s">
        <v>730</v>
      </c>
      <c r="AN358" s="330" t="s">
        <v>3949</v>
      </c>
      <c r="AO358" s="337" t="s">
        <v>730</v>
      </c>
      <c r="AS358" s="325" t="s">
        <v>3968</v>
      </c>
      <c r="AT358" s="334" t="s">
        <v>730</v>
      </c>
      <c r="AU358" s="325" t="s">
        <v>1625</v>
      </c>
      <c r="AV358" s="334" t="s">
        <v>730</v>
      </c>
      <c r="AW358" s="334" t="s">
        <v>730</v>
      </c>
    </row>
    <row r="359" spans="1:49" x14ac:dyDescent="0.25">
      <c r="A359" s="267" t="b">
        <f t="shared" si="20"/>
        <v>0</v>
      </c>
      <c r="B359" s="268" t="b">
        <f t="shared" si="21"/>
        <v>0</v>
      </c>
      <c r="C359" s="269" t="b">
        <f t="shared" si="22"/>
        <v>0</v>
      </c>
      <c r="D359" s="270" t="b">
        <f t="shared" si="23"/>
        <v>0</v>
      </c>
      <c r="F359" s="325" t="s">
        <v>838</v>
      </c>
      <c r="G359" s="335" t="s">
        <v>730</v>
      </c>
      <c r="H359" s="335"/>
      <c r="I359" s="325" t="s">
        <v>1403</v>
      </c>
      <c r="J359" t="s">
        <v>3942</v>
      </c>
      <c r="K359" s="312" t="s">
        <v>3256</v>
      </c>
      <c r="L359" s="325" t="s">
        <v>713</v>
      </c>
      <c r="M359" s="335" t="s">
        <v>730</v>
      </c>
      <c r="N359" s="325" t="s">
        <v>714</v>
      </c>
      <c r="O359" s="335" t="s">
        <v>730</v>
      </c>
      <c r="P359" s="325" t="s">
        <v>715</v>
      </c>
      <c r="Q359" s="335" t="s">
        <v>730</v>
      </c>
      <c r="R359" s="325" t="s">
        <v>716</v>
      </c>
      <c r="S359" s="335" t="s">
        <v>730</v>
      </c>
      <c r="T359" s="325" t="s">
        <v>841</v>
      </c>
      <c r="U359" s="334" t="s">
        <v>730</v>
      </c>
      <c r="V359" s="325" t="s">
        <v>4113</v>
      </c>
      <c r="W359" s="339" t="s">
        <v>730</v>
      </c>
      <c r="X359" s="330" t="s">
        <v>850</v>
      </c>
      <c r="Y359" s="331" t="s">
        <v>730</v>
      </c>
      <c r="Z359" s="325" t="s">
        <v>719</v>
      </c>
      <c r="AA359" s="334" t="s">
        <v>730</v>
      </c>
      <c r="AB359" s="325" t="s">
        <v>723</v>
      </c>
      <c r="AC359" s="331" t="s">
        <v>730</v>
      </c>
      <c r="AD359" s="325" t="s">
        <v>4114</v>
      </c>
      <c r="AE359" s="331" t="s">
        <v>730</v>
      </c>
      <c r="AF359" s="325" t="s">
        <v>724</v>
      </c>
      <c r="AG359" s="338" t="s">
        <v>730</v>
      </c>
      <c r="AH359" s="325" t="s">
        <v>735</v>
      </c>
      <c r="AI359" s="335" t="s">
        <v>730</v>
      </c>
      <c r="AJ359" s="325" t="s">
        <v>736</v>
      </c>
      <c r="AK359" s="331" t="s">
        <v>730</v>
      </c>
      <c r="AL359" s="325" t="s">
        <v>3973</v>
      </c>
      <c r="AM359" s="331" t="s">
        <v>730</v>
      </c>
      <c r="AN359" s="330" t="s">
        <v>3949</v>
      </c>
      <c r="AO359" s="337" t="s">
        <v>730</v>
      </c>
      <c r="AS359" s="325" t="s">
        <v>3968</v>
      </c>
      <c r="AT359" s="334" t="s">
        <v>730</v>
      </c>
      <c r="AU359" s="325" t="s">
        <v>1625</v>
      </c>
      <c r="AV359" s="334" t="s">
        <v>730</v>
      </c>
      <c r="AW359" s="334" t="s">
        <v>730</v>
      </c>
    </row>
    <row r="360" spans="1:49" x14ac:dyDescent="0.25">
      <c r="A360" s="267" t="b">
        <f t="shared" si="20"/>
        <v>0</v>
      </c>
      <c r="B360" s="268" t="b">
        <f t="shared" si="21"/>
        <v>0</v>
      </c>
      <c r="C360" s="269" t="b">
        <f t="shared" si="22"/>
        <v>0</v>
      </c>
      <c r="D360" s="270" t="b">
        <f t="shared" si="23"/>
        <v>0</v>
      </c>
      <c r="F360" s="325" t="s">
        <v>838</v>
      </c>
      <c r="G360" s="335" t="s">
        <v>730</v>
      </c>
      <c r="H360" s="335"/>
      <c r="I360" s="325" t="s">
        <v>1403</v>
      </c>
      <c r="J360" t="s">
        <v>3943</v>
      </c>
      <c r="K360" s="312" t="s">
        <v>3256</v>
      </c>
      <c r="L360" s="325" t="s">
        <v>713</v>
      </c>
      <c r="M360" s="335" t="s">
        <v>730</v>
      </c>
      <c r="N360" s="325" t="s">
        <v>714</v>
      </c>
      <c r="O360" s="335" t="s">
        <v>730</v>
      </c>
      <c r="P360" s="325" t="s">
        <v>715</v>
      </c>
      <c r="Q360" s="335" t="s">
        <v>730</v>
      </c>
      <c r="R360" s="325" t="s">
        <v>716</v>
      </c>
      <c r="S360" s="335" t="s">
        <v>730</v>
      </c>
      <c r="T360" s="325" t="s">
        <v>841</v>
      </c>
      <c r="U360" s="334" t="s">
        <v>730</v>
      </c>
      <c r="V360" s="325" t="s">
        <v>4113</v>
      </c>
      <c r="W360" s="339" t="s">
        <v>730</v>
      </c>
      <c r="X360" s="330" t="s">
        <v>850</v>
      </c>
      <c r="Y360" s="331" t="s">
        <v>730</v>
      </c>
      <c r="Z360" s="325" t="s">
        <v>719</v>
      </c>
      <c r="AA360" s="334" t="s">
        <v>730</v>
      </c>
      <c r="AB360" s="325" t="s">
        <v>723</v>
      </c>
      <c r="AC360" s="331" t="s">
        <v>730</v>
      </c>
      <c r="AD360" s="325" t="s">
        <v>4114</v>
      </c>
      <c r="AE360" s="331" t="s">
        <v>730</v>
      </c>
      <c r="AF360" s="325" t="s">
        <v>724</v>
      </c>
      <c r="AG360" s="338" t="s">
        <v>730</v>
      </c>
      <c r="AH360" s="325" t="s">
        <v>735</v>
      </c>
      <c r="AI360" s="335" t="s">
        <v>730</v>
      </c>
      <c r="AJ360" s="325" t="s">
        <v>736</v>
      </c>
      <c r="AK360" s="331" t="s">
        <v>730</v>
      </c>
      <c r="AL360" s="325" t="s">
        <v>3973</v>
      </c>
      <c r="AM360" s="331" t="s">
        <v>730</v>
      </c>
      <c r="AN360" s="330" t="s">
        <v>3949</v>
      </c>
      <c r="AO360" s="337" t="s">
        <v>730</v>
      </c>
      <c r="AS360" s="325" t="s">
        <v>3968</v>
      </c>
      <c r="AT360" s="334" t="s">
        <v>730</v>
      </c>
      <c r="AU360" s="325" t="s">
        <v>1625</v>
      </c>
      <c r="AV360" s="334" t="s">
        <v>730</v>
      </c>
      <c r="AW360" s="334" t="s">
        <v>730</v>
      </c>
    </row>
    <row r="361" spans="1:49" x14ac:dyDescent="0.25">
      <c r="A361" s="267" t="b">
        <f t="shared" si="20"/>
        <v>0</v>
      </c>
      <c r="B361" s="268" t="b">
        <f t="shared" si="21"/>
        <v>0</v>
      </c>
      <c r="C361" s="269" t="b">
        <f t="shared" si="22"/>
        <v>0</v>
      </c>
      <c r="D361" s="270" t="b">
        <f t="shared" si="23"/>
        <v>0</v>
      </c>
      <c r="F361" s="325" t="s">
        <v>838</v>
      </c>
      <c r="G361" s="335" t="s">
        <v>730</v>
      </c>
      <c r="H361" s="335"/>
      <c r="I361" s="325" t="s">
        <v>1403</v>
      </c>
      <c r="J361" t="s">
        <v>3944</v>
      </c>
      <c r="K361" s="312" t="s">
        <v>3259</v>
      </c>
      <c r="L361" s="325" t="s">
        <v>713</v>
      </c>
      <c r="M361" s="335" t="s">
        <v>730</v>
      </c>
      <c r="N361" s="325" t="s">
        <v>714</v>
      </c>
      <c r="O361" s="335" t="s">
        <v>730</v>
      </c>
      <c r="P361" s="325" t="s">
        <v>715</v>
      </c>
      <c r="Q361" s="335" t="s">
        <v>730</v>
      </c>
      <c r="R361" s="325" t="s">
        <v>716</v>
      </c>
      <c r="S361" s="335" t="s">
        <v>730</v>
      </c>
      <c r="T361" s="325" t="s">
        <v>841</v>
      </c>
      <c r="U361" s="334" t="s">
        <v>730</v>
      </c>
      <c r="V361" s="325" t="s">
        <v>4113</v>
      </c>
      <c r="W361" s="339" t="s">
        <v>730</v>
      </c>
      <c r="X361" s="330" t="s">
        <v>850</v>
      </c>
      <c r="Y361" s="331" t="s">
        <v>730</v>
      </c>
      <c r="Z361" s="325" t="s">
        <v>719</v>
      </c>
      <c r="AA361" s="334" t="s">
        <v>730</v>
      </c>
      <c r="AB361" s="325" t="s">
        <v>723</v>
      </c>
      <c r="AC361" s="331" t="s">
        <v>730</v>
      </c>
      <c r="AD361" s="325" t="s">
        <v>4114</v>
      </c>
      <c r="AE361" s="331" t="s">
        <v>730</v>
      </c>
      <c r="AF361" s="325" t="s">
        <v>724</v>
      </c>
      <c r="AG361" s="338" t="s">
        <v>730</v>
      </c>
      <c r="AH361" s="325" t="s">
        <v>735</v>
      </c>
      <c r="AI361" s="335" t="s">
        <v>730</v>
      </c>
      <c r="AJ361" s="325" t="s">
        <v>736</v>
      </c>
      <c r="AK361" s="331" t="s">
        <v>730</v>
      </c>
      <c r="AL361" s="325" t="s">
        <v>3973</v>
      </c>
      <c r="AM361" s="331" t="s">
        <v>730</v>
      </c>
      <c r="AN361" s="330" t="s">
        <v>3949</v>
      </c>
      <c r="AO361" s="337" t="s">
        <v>730</v>
      </c>
      <c r="AS361" s="325" t="s">
        <v>3968</v>
      </c>
      <c r="AT361" s="334" t="s">
        <v>730</v>
      </c>
      <c r="AU361" s="325" t="s">
        <v>1625</v>
      </c>
      <c r="AV361" s="334" t="s">
        <v>730</v>
      </c>
      <c r="AW361" s="334" t="s">
        <v>730</v>
      </c>
    </row>
    <row r="362" spans="1:49" x14ac:dyDescent="0.25">
      <c r="A362" s="267" t="b">
        <f t="shared" si="20"/>
        <v>0</v>
      </c>
      <c r="B362" s="268" t="b">
        <f t="shared" si="21"/>
        <v>0</v>
      </c>
      <c r="C362" s="269" t="b">
        <f t="shared" si="22"/>
        <v>0</v>
      </c>
      <c r="D362" s="270" t="b">
        <f t="shared" si="23"/>
        <v>0</v>
      </c>
      <c r="F362" s="325" t="s">
        <v>838</v>
      </c>
      <c r="G362" s="335" t="s">
        <v>730</v>
      </c>
      <c r="H362" s="335"/>
      <c r="I362" s="325" t="s">
        <v>1403</v>
      </c>
      <c r="J362" t="s">
        <v>3945</v>
      </c>
      <c r="K362" s="312" t="s">
        <v>3259</v>
      </c>
      <c r="L362" s="325" t="s">
        <v>713</v>
      </c>
      <c r="M362" s="335" t="s">
        <v>730</v>
      </c>
      <c r="N362" s="325" t="s">
        <v>714</v>
      </c>
      <c r="O362" s="335" t="s">
        <v>730</v>
      </c>
      <c r="P362" s="325" t="s">
        <v>715</v>
      </c>
      <c r="Q362" s="335" t="s">
        <v>730</v>
      </c>
      <c r="R362" s="325" t="s">
        <v>716</v>
      </c>
      <c r="S362" s="335" t="s">
        <v>730</v>
      </c>
      <c r="T362" s="325" t="s">
        <v>841</v>
      </c>
      <c r="U362" s="334" t="s">
        <v>730</v>
      </c>
      <c r="V362" s="325" t="s">
        <v>4113</v>
      </c>
      <c r="W362" s="339" t="s">
        <v>730</v>
      </c>
      <c r="X362" s="330" t="s">
        <v>850</v>
      </c>
      <c r="Y362" s="331" t="s">
        <v>730</v>
      </c>
      <c r="Z362" s="325" t="s">
        <v>719</v>
      </c>
      <c r="AA362" s="334" t="s">
        <v>730</v>
      </c>
      <c r="AB362" s="325" t="s">
        <v>723</v>
      </c>
      <c r="AC362" s="331" t="s">
        <v>730</v>
      </c>
      <c r="AD362" s="325" t="s">
        <v>4114</v>
      </c>
      <c r="AE362" s="331" t="s">
        <v>730</v>
      </c>
      <c r="AF362" s="325" t="s">
        <v>724</v>
      </c>
      <c r="AG362" s="338" t="s">
        <v>730</v>
      </c>
      <c r="AH362" s="325" t="s">
        <v>735</v>
      </c>
      <c r="AI362" s="335" t="s">
        <v>730</v>
      </c>
      <c r="AJ362" s="325" t="s">
        <v>736</v>
      </c>
      <c r="AK362" s="331" t="s">
        <v>730</v>
      </c>
      <c r="AL362" s="325" t="s">
        <v>3973</v>
      </c>
      <c r="AM362" s="331" t="s">
        <v>730</v>
      </c>
      <c r="AN362" s="330" t="s">
        <v>3949</v>
      </c>
      <c r="AO362" s="337" t="s">
        <v>730</v>
      </c>
      <c r="AS362" s="325" t="s">
        <v>3968</v>
      </c>
      <c r="AT362" s="334" t="s">
        <v>730</v>
      </c>
      <c r="AU362" s="325" t="s">
        <v>1625</v>
      </c>
      <c r="AV362" s="334" t="s">
        <v>730</v>
      </c>
      <c r="AW362" s="334" t="s">
        <v>730</v>
      </c>
    </row>
    <row r="363" spans="1:49" x14ac:dyDescent="0.25">
      <c r="A363" s="267" t="b">
        <f t="shared" si="20"/>
        <v>0</v>
      </c>
      <c r="B363" s="268" t="b">
        <f t="shared" si="21"/>
        <v>0</v>
      </c>
      <c r="C363" s="269" t="b">
        <f t="shared" si="22"/>
        <v>0</v>
      </c>
      <c r="D363" s="270" t="b">
        <f t="shared" si="23"/>
        <v>0</v>
      </c>
      <c r="F363" s="325" t="s">
        <v>838</v>
      </c>
      <c r="G363" s="335" t="s">
        <v>730</v>
      </c>
      <c r="H363" s="335"/>
      <c r="I363" s="325" t="s">
        <v>1403</v>
      </c>
      <c r="J363" t="s">
        <v>3946</v>
      </c>
      <c r="K363" s="312" t="s">
        <v>3256</v>
      </c>
      <c r="L363" s="325" t="s">
        <v>713</v>
      </c>
      <c r="M363" s="335" t="s">
        <v>730</v>
      </c>
      <c r="N363" s="325" t="s">
        <v>714</v>
      </c>
      <c r="O363" s="335" t="s">
        <v>730</v>
      </c>
      <c r="P363" s="325" t="s">
        <v>715</v>
      </c>
      <c r="Q363" s="335" t="s">
        <v>730</v>
      </c>
      <c r="R363" s="325" t="s">
        <v>716</v>
      </c>
      <c r="S363" s="335" t="s">
        <v>730</v>
      </c>
      <c r="T363" s="325" t="s">
        <v>841</v>
      </c>
      <c r="U363" s="334" t="s">
        <v>730</v>
      </c>
      <c r="V363" s="325" t="s">
        <v>4113</v>
      </c>
      <c r="W363" s="339" t="s">
        <v>730</v>
      </c>
      <c r="X363" s="330" t="s">
        <v>850</v>
      </c>
      <c r="Y363" s="331" t="s">
        <v>730</v>
      </c>
      <c r="Z363" s="325" t="s">
        <v>719</v>
      </c>
      <c r="AA363" s="334" t="s">
        <v>730</v>
      </c>
      <c r="AB363" s="325" t="s">
        <v>723</v>
      </c>
      <c r="AC363" s="331" t="s">
        <v>730</v>
      </c>
      <c r="AD363" s="325" t="s">
        <v>4114</v>
      </c>
      <c r="AE363" s="331" t="s">
        <v>730</v>
      </c>
      <c r="AF363" s="325" t="s">
        <v>724</v>
      </c>
      <c r="AG363" s="338" t="s">
        <v>730</v>
      </c>
      <c r="AH363" s="325" t="s">
        <v>735</v>
      </c>
      <c r="AI363" s="335" t="s">
        <v>730</v>
      </c>
      <c r="AJ363" s="325" t="s">
        <v>736</v>
      </c>
      <c r="AK363" s="331" t="s">
        <v>730</v>
      </c>
      <c r="AL363" s="325" t="s">
        <v>3973</v>
      </c>
      <c r="AM363" s="331" t="s">
        <v>730</v>
      </c>
      <c r="AN363" s="330" t="s">
        <v>3949</v>
      </c>
      <c r="AO363" s="337" t="s">
        <v>730</v>
      </c>
      <c r="AS363" s="325" t="s">
        <v>3968</v>
      </c>
      <c r="AT363" s="334" t="s">
        <v>730</v>
      </c>
      <c r="AU363" s="325" t="s">
        <v>1625</v>
      </c>
      <c r="AV363" s="334" t="s">
        <v>730</v>
      </c>
      <c r="AW363" s="334" t="s">
        <v>730</v>
      </c>
    </row>
    <row r="364" spans="1:49" x14ac:dyDescent="0.25">
      <c r="A364" s="267" t="b">
        <f t="shared" si="20"/>
        <v>0</v>
      </c>
      <c r="B364" s="268" t="b">
        <f t="shared" si="21"/>
        <v>0</v>
      </c>
      <c r="C364" s="269" t="b">
        <f t="shared" si="22"/>
        <v>0</v>
      </c>
      <c r="D364" s="270" t="b">
        <f t="shared" si="23"/>
        <v>0</v>
      </c>
      <c r="F364" s="325" t="s">
        <v>838</v>
      </c>
      <c r="G364" s="335" t="s">
        <v>730</v>
      </c>
      <c r="H364" s="335"/>
      <c r="I364" s="325" t="s">
        <v>1403</v>
      </c>
      <c r="J364" t="s">
        <v>3947</v>
      </c>
      <c r="K364" s="312" t="s">
        <v>3256</v>
      </c>
      <c r="L364" s="325" t="s">
        <v>713</v>
      </c>
      <c r="M364" s="335" t="s">
        <v>730</v>
      </c>
      <c r="N364" s="325" t="s">
        <v>714</v>
      </c>
      <c r="O364" s="335" t="s">
        <v>730</v>
      </c>
      <c r="P364" s="325" t="s">
        <v>715</v>
      </c>
      <c r="Q364" s="335" t="s">
        <v>730</v>
      </c>
      <c r="R364" s="325" t="s">
        <v>716</v>
      </c>
      <c r="S364" s="335" t="s">
        <v>730</v>
      </c>
      <c r="T364" s="325" t="s">
        <v>841</v>
      </c>
      <c r="U364" s="334" t="s">
        <v>730</v>
      </c>
      <c r="V364" s="325" t="s">
        <v>4113</v>
      </c>
      <c r="W364" s="339" t="s">
        <v>730</v>
      </c>
      <c r="X364" s="330" t="s">
        <v>850</v>
      </c>
      <c r="Y364" s="331" t="s">
        <v>730</v>
      </c>
      <c r="Z364" s="325" t="s">
        <v>719</v>
      </c>
      <c r="AA364" s="334" t="s">
        <v>730</v>
      </c>
      <c r="AB364" s="325" t="s">
        <v>723</v>
      </c>
      <c r="AC364" s="331" t="s">
        <v>730</v>
      </c>
      <c r="AD364" s="325" t="s">
        <v>4114</v>
      </c>
      <c r="AE364" s="331" t="s">
        <v>730</v>
      </c>
      <c r="AF364" s="325" t="s">
        <v>724</v>
      </c>
      <c r="AG364" s="338" t="s">
        <v>730</v>
      </c>
      <c r="AH364" s="325" t="s">
        <v>735</v>
      </c>
      <c r="AI364" s="335" t="s">
        <v>730</v>
      </c>
      <c r="AJ364" s="325" t="s">
        <v>736</v>
      </c>
      <c r="AK364" s="331" t="s">
        <v>730</v>
      </c>
      <c r="AL364" s="325" t="s">
        <v>3973</v>
      </c>
      <c r="AM364" s="331" t="s">
        <v>730</v>
      </c>
      <c r="AN364" s="330" t="s">
        <v>3949</v>
      </c>
      <c r="AO364" s="337" t="s">
        <v>730</v>
      </c>
      <c r="AS364" s="325" t="s">
        <v>3968</v>
      </c>
      <c r="AT364" s="334" t="s">
        <v>730</v>
      </c>
      <c r="AU364" s="325" t="s">
        <v>1625</v>
      </c>
      <c r="AV364" s="334" t="s">
        <v>730</v>
      </c>
      <c r="AW364" s="334" t="s">
        <v>730</v>
      </c>
    </row>
    <row r="365" spans="1:49" x14ac:dyDescent="0.25">
      <c r="A365" s="267" t="b">
        <f t="shared" si="20"/>
        <v>0</v>
      </c>
      <c r="B365" s="268" t="b">
        <f t="shared" si="21"/>
        <v>0</v>
      </c>
      <c r="C365" s="269" t="b">
        <f t="shared" si="22"/>
        <v>0</v>
      </c>
      <c r="D365" s="270" t="b">
        <f t="shared" si="23"/>
        <v>0</v>
      </c>
      <c r="F365" s="325" t="s">
        <v>838</v>
      </c>
      <c r="G365" s="335" t="s">
        <v>730</v>
      </c>
      <c r="H365" s="335"/>
      <c r="I365" s="325" t="s">
        <v>1403</v>
      </c>
      <c r="J365" t="s">
        <v>3948</v>
      </c>
      <c r="K365" s="312" t="s">
        <v>3259</v>
      </c>
      <c r="L365" s="325" t="s">
        <v>713</v>
      </c>
      <c r="M365" s="335" t="s">
        <v>730</v>
      </c>
      <c r="N365" s="325" t="s">
        <v>714</v>
      </c>
      <c r="O365" s="335" t="s">
        <v>730</v>
      </c>
      <c r="P365" s="325" t="s">
        <v>715</v>
      </c>
      <c r="Q365" s="335" t="s">
        <v>730</v>
      </c>
      <c r="R365" s="325" t="s">
        <v>716</v>
      </c>
      <c r="S365" s="335" t="s">
        <v>730</v>
      </c>
      <c r="T365" s="325" t="s">
        <v>841</v>
      </c>
      <c r="U365" s="334" t="s">
        <v>730</v>
      </c>
      <c r="V365" s="325" t="s">
        <v>4113</v>
      </c>
      <c r="W365" s="339" t="s">
        <v>730</v>
      </c>
      <c r="X365" s="330" t="s">
        <v>850</v>
      </c>
      <c r="Y365" s="331" t="s">
        <v>730</v>
      </c>
      <c r="Z365" s="325" t="s">
        <v>719</v>
      </c>
      <c r="AA365" s="334" t="s">
        <v>730</v>
      </c>
      <c r="AB365" s="325" t="s">
        <v>723</v>
      </c>
      <c r="AC365" s="331" t="s">
        <v>730</v>
      </c>
      <c r="AD365" s="325" t="s">
        <v>4114</v>
      </c>
      <c r="AE365" s="331" t="s">
        <v>730</v>
      </c>
      <c r="AF365" s="325" t="s">
        <v>724</v>
      </c>
      <c r="AG365" s="338" t="s">
        <v>730</v>
      </c>
      <c r="AH365" s="325" t="s">
        <v>735</v>
      </c>
      <c r="AI365" s="335" t="s">
        <v>730</v>
      </c>
      <c r="AJ365" s="325" t="s">
        <v>736</v>
      </c>
      <c r="AK365" s="331" t="s">
        <v>730</v>
      </c>
      <c r="AL365" s="325" t="s">
        <v>3973</v>
      </c>
      <c r="AM365" s="331" t="s">
        <v>730</v>
      </c>
      <c r="AN365" s="330" t="s">
        <v>3949</v>
      </c>
      <c r="AO365" s="337" t="s">
        <v>730</v>
      </c>
      <c r="AS365" s="325" t="s">
        <v>3968</v>
      </c>
      <c r="AT365" s="334" t="s">
        <v>730</v>
      </c>
      <c r="AU365" s="325" t="s">
        <v>1625</v>
      </c>
      <c r="AV365" s="334" t="s">
        <v>730</v>
      </c>
      <c r="AW365" s="334" t="s">
        <v>730</v>
      </c>
    </row>
    <row r="366" spans="1:49" x14ac:dyDescent="0.25">
      <c r="A366" s="267" t="b">
        <f t="shared" si="20"/>
        <v>0</v>
      </c>
      <c r="B366" s="268" t="b">
        <f t="shared" si="21"/>
        <v>0</v>
      </c>
      <c r="C366" s="269" t="b">
        <f t="shared" si="22"/>
        <v>0</v>
      </c>
      <c r="D366" s="270" t="b">
        <f t="shared" si="23"/>
        <v>0</v>
      </c>
      <c r="F366" s="325" t="s">
        <v>838</v>
      </c>
      <c r="G366" s="335" t="s">
        <v>730</v>
      </c>
      <c r="H366" s="335"/>
      <c r="I366" s="325" t="s">
        <v>1403</v>
      </c>
      <c r="J366" s="335" t="s">
        <v>730</v>
      </c>
      <c r="K366" s="309"/>
      <c r="L366" s="325" t="s">
        <v>713</v>
      </c>
      <c r="M366" s="335" t="s">
        <v>730</v>
      </c>
      <c r="N366" s="325" t="s">
        <v>714</v>
      </c>
      <c r="O366" s="335" t="s">
        <v>730</v>
      </c>
      <c r="P366" s="325" t="s">
        <v>715</v>
      </c>
      <c r="Q366" s="335" t="s">
        <v>730</v>
      </c>
      <c r="R366" s="325" t="s">
        <v>716</v>
      </c>
      <c r="S366" s="335" t="s">
        <v>730</v>
      </c>
      <c r="T366" s="325" t="s">
        <v>841</v>
      </c>
      <c r="U366" s="334" t="s">
        <v>730</v>
      </c>
      <c r="V366" s="325" t="s">
        <v>4113</v>
      </c>
      <c r="W366" s="339" t="s">
        <v>730</v>
      </c>
      <c r="X366" s="330" t="s">
        <v>850</v>
      </c>
      <c r="Y366" s="331" t="s">
        <v>730</v>
      </c>
      <c r="Z366" s="325" t="s">
        <v>719</v>
      </c>
      <c r="AA366" s="334" t="s">
        <v>730</v>
      </c>
      <c r="AB366" s="325" t="s">
        <v>723</v>
      </c>
      <c r="AC366" s="331" t="s">
        <v>730</v>
      </c>
      <c r="AD366" s="325" t="s">
        <v>4114</v>
      </c>
      <c r="AE366" s="331" t="s">
        <v>730</v>
      </c>
      <c r="AF366" s="325" t="s">
        <v>724</v>
      </c>
      <c r="AG366" s="338" t="s">
        <v>730</v>
      </c>
      <c r="AH366" s="325" t="s">
        <v>735</v>
      </c>
      <c r="AI366" s="335" t="s">
        <v>730</v>
      </c>
      <c r="AJ366" s="325" t="s">
        <v>736</v>
      </c>
      <c r="AK366" s="331" t="s">
        <v>730</v>
      </c>
      <c r="AL366" s="325" t="s">
        <v>3973</v>
      </c>
      <c r="AM366" s="331" t="s">
        <v>730</v>
      </c>
      <c r="AN366" s="330" t="s">
        <v>3949</v>
      </c>
      <c r="AO366" s="337" t="s">
        <v>730</v>
      </c>
      <c r="AS366" s="325" t="s">
        <v>3968</v>
      </c>
      <c r="AT366" s="334" t="s">
        <v>730</v>
      </c>
      <c r="AU366" s="325" t="s">
        <v>1625</v>
      </c>
      <c r="AV366" s="334" t="s">
        <v>730</v>
      </c>
      <c r="AW366" s="334" t="s">
        <v>730</v>
      </c>
    </row>
    <row r="367" spans="1:49" x14ac:dyDescent="0.25">
      <c r="A367" s="267" t="b">
        <f t="shared" si="20"/>
        <v>0</v>
      </c>
      <c r="B367" s="268" t="b">
        <f t="shared" si="21"/>
        <v>0</v>
      </c>
      <c r="C367" s="269" t="b">
        <f t="shared" si="22"/>
        <v>0</v>
      </c>
      <c r="D367" s="270" t="b">
        <f t="shared" si="23"/>
        <v>0</v>
      </c>
    </row>
    <row r="368" spans="1:49" x14ac:dyDescent="0.25">
      <c r="A368" s="267" t="b">
        <f t="shared" si="20"/>
        <v>0</v>
      </c>
      <c r="B368" s="268" t="b">
        <f t="shared" si="21"/>
        <v>0</v>
      </c>
      <c r="C368" s="269" t="b">
        <f t="shared" si="22"/>
        <v>0</v>
      </c>
      <c r="D368" s="270" t="b">
        <f t="shared" si="23"/>
        <v>0</v>
      </c>
    </row>
    <row r="369" spans="1:4" x14ac:dyDescent="0.25">
      <c r="A369" s="267" t="b">
        <f t="shared" si="20"/>
        <v>0</v>
      </c>
      <c r="B369" s="268" t="b">
        <f t="shared" si="21"/>
        <v>0</v>
      </c>
      <c r="C369" s="269" t="b">
        <f t="shared" si="22"/>
        <v>0</v>
      </c>
      <c r="D369" s="270" t="b">
        <f t="shared" si="23"/>
        <v>0</v>
      </c>
    </row>
    <row r="370" spans="1:4" x14ac:dyDescent="0.25">
      <c r="A370" s="267" t="b">
        <f t="shared" si="20"/>
        <v>0</v>
      </c>
      <c r="B370" s="268" t="b">
        <f t="shared" si="21"/>
        <v>0</v>
      </c>
      <c r="C370" s="269" t="b">
        <f t="shared" si="22"/>
        <v>0</v>
      </c>
      <c r="D370" s="270" t="b">
        <f t="shared" si="23"/>
        <v>0</v>
      </c>
    </row>
    <row r="371" spans="1:4" x14ac:dyDescent="0.25">
      <c r="A371" s="267" t="b">
        <f t="shared" si="20"/>
        <v>0</v>
      </c>
      <c r="B371" s="268" t="b">
        <f t="shared" si="21"/>
        <v>0</v>
      </c>
      <c r="C371" s="269" t="b">
        <f t="shared" si="22"/>
        <v>0</v>
      </c>
      <c r="D371" s="270" t="b">
        <f t="shared" si="23"/>
        <v>0</v>
      </c>
    </row>
    <row r="372" spans="1:4" x14ac:dyDescent="0.25">
      <c r="A372" s="267" t="b">
        <f t="shared" si="20"/>
        <v>0</v>
      </c>
      <c r="B372" s="268" t="b">
        <f t="shared" si="21"/>
        <v>0</v>
      </c>
      <c r="C372" s="269" t="b">
        <f t="shared" si="22"/>
        <v>0</v>
      </c>
      <c r="D372" s="270" t="b">
        <f t="shared" si="23"/>
        <v>0</v>
      </c>
    </row>
    <row r="373" spans="1:4" x14ac:dyDescent="0.25">
      <c r="A373" s="267" t="b">
        <f t="shared" si="20"/>
        <v>0</v>
      </c>
      <c r="B373" s="268" t="b">
        <f t="shared" si="21"/>
        <v>0</v>
      </c>
      <c r="C373" s="269" t="b">
        <f t="shared" si="22"/>
        <v>0</v>
      </c>
      <c r="D373" s="270" t="b">
        <f t="shared" si="23"/>
        <v>0</v>
      </c>
    </row>
    <row r="374" spans="1:4" x14ac:dyDescent="0.25">
      <c r="A374" s="267" t="b">
        <f t="shared" si="20"/>
        <v>0</v>
      </c>
      <c r="B374" s="268" t="b">
        <f t="shared" si="21"/>
        <v>0</v>
      </c>
      <c r="C374" s="269" t="b">
        <f t="shared" si="22"/>
        <v>0</v>
      </c>
      <c r="D374" s="270" t="b">
        <f t="shared" si="23"/>
        <v>0</v>
      </c>
    </row>
    <row r="375" spans="1:4" x14ac:dyDescent="0.25">
      <c r="A375" s="267" t="b">
        <f t="shared" si="20"/>
        <v>0</v>
      </c>
      <c r="B375" s="268" t="b">
        <f t="shared" si="21"/>
        <v>0</v>
      </c>
      <c r="C375" s="269" t="b">
        <f t="shared" si="22"/>
        <v>0</v>
      </c>
      <c r="D375" s="270" t="b">
        <f t="shared" si="23"/>
        <v>0</v>
      </c>
    </row>
    <row r="376" spans="1:4" x14ac:dyDescent="0.25">
      <c r="A376" s="267" t="b">
        <f t="shared" si="20"/>
        <v>0</v>
      </c>
      <c r="B376" s="268" t="b">
        <f t="shared" si="21"/>
        <v>0</v>
      </c>
      <c r="C376" s="269" t="b">
        <f t="shared" si="22"/>
        <v>0</v>
      </c>
      <c r="D376" s="270" t="b">
        <f t="shared" si="23"/>
        <v>0</v>
      </c>
    </row>
    <row r="377" spans="1:4" x14ac:dyDescent="0.25">
      <c r="A377" s="267" t="b">
        <f t="shared" si="20"/>
        <v>0</v>
      </c>
      <c r="B377" s="268" t="b">
        <f t="shared" si="21"/>
        <v>0</v>
      </c>
      <c r="C377" s="269" t="b">
        <f t="shared" si="22"/>
        <v>0</v>
      </c>
      <c r="D377" s="270" t="b">
        <f t="shared" si="23"/>
        <v>0</v>
      </c>
    </row>
    <row r="378" spans="1:4" x14ac:dyDescent="0.25">
      <c r="A378" s="267" t="b">
        <f t="shared" si="20"/>
        <v>0</v>
      </c>
      <c r="B378" s="268" t="b">
        <f t="shared" si="21"/>
        <v>0</v>
      </c>
      <c r="C378" s="269" t="b">
        <f t="shared" si="22"/>
        <v>0</v>
      </c>
      <c r="D378" s="270" t="b">
        <f t="shared" si="23"/>
        <v>0</v>
      </c>
    </row>
    <row r="379" spans="1:4" x14ac:dyDescent="0.25">
      <c r="A379" s="267" t="b">
        <f t="shared" si="20"/>
        <v>0</v>
      </c>
      <c r="B379" s="268" t="b">
        <f t="shared" si="21"/>
        <v>0</v>
      </c>
      <c r="C379" s="269" t="b">
        <f t="shared" si="22"/>
        <v>0</v>
      </c>
      <c r="D379" s="270" t="b">
        <f t="shared" si="23"/>
        <v>0</v>
      </c>
    </row>
    <row r="380" spans="1:4" x14ac:dyDescent="0.25">
      <c r="A380" s="267" t="b">
        <f t="shared" si="20"/>
        <v>0</v>
      </c>
      <c r="B380" s="268" t="b">
        <f t="shared" si="21"/>
        <v>0</v>
      </c>
      <c r="C380" s="269" t="b">
        <f t="shared" si="22"/>
        <v>0</v>
      </c>
      <c r="D380" s="270" t="b">
        <f t="shared" si="23"/>
        <v>0</v>
      </c>
    </row>
    <row r="381" spans="1:4" x14ac:dyDescent="0.25">
      <c r="A381" s="267" t="b">
        <f t="shared" si="20"/>
        <v>0</v>
      </c>
      <c r="B381" s="268" t="b">
        <f t="shared" si="21"/>
        <v>0</v>
      </c>
      <c r="C381" s="269" t="b">
        <f t="shared" si="22"/>
        <v>0</v>
      </c>
      <c r="D381" s="270" t="b">
        <f t="shared" si="23"/>
        <v>0</v>
      </c>
    </row>
    <row r="382" spans="1:4" x14ac:dyDescent="0.25">
      <c r="A382" s="267" t="b">
        <f t="shared" si="20"/>
        <v>0</v>
      </c>
      <c r="B382" s="268" t="b">
        <f t="shared" si="21"/>
        <v>0</v>
      </c>
      <c r="C382" s="269" t="b">
        <f t="shared" si="22"/>
        <v>0</v>
      </c>
      <c r="D382" s="270" t="b">
        <f t="shared" si="23"/>
        <v>0</v>
      </c>
    </row>
    <row r="383" spans="1:4" x14ac:dyDescent="0.25">
      <c r="A383" s="267" t="b">
        <f t="shared" si="20"/>
        <v>0</v>
      </c>
      <c r="B383" s="268" t="b">
        <f t="shared" si="21"/>
        <v>0</v>
      </c>
      <c r="C383" s="269" t="b">
        <f t="shared" si="22"/>
        <v>0</v>
      </c>
      <c r="D383" s="270" t="b">
        <f t="shared" si="23"/>
        <v>0</v>
      </c>
    </row>
    <row r="384" spans="1:4" x14ac:dyDescent="0.25">
      <c r="A384" s="267" t="b">
        <f t="shared" si="20"/>
        <v>0</v>
      </c>
      <c r="B384" s="268" t="b">
        <f t="shared" si="21"/>
        <v>0</v>
      </c>
      <c r="C384" s="269" t="b">
        <f t="shared" si="22"/>
        <v>0</v>
      </c>
      <c r="D384" s="270" t="b">
        <f t="shared" si="23"/>
        <v>0</v>
      </c>
    </row>
    <row r="385" spans="1:4" x14ac:dyDescent="0.25">
      <c r="A385" s="267" t="b">
        <f t="shared" si="20"/>
        <v>0</v>
      </c>
      <c r="B385" s="268" t="b">
        <f t="shared" si="21"/>
        <v>0</v>
      </c>
      <c r="C385" s="269" t="b">
        <f t="shared" si="22"/>
        <v>0</v>
      </c>
      <c r="D385" s="270" t="b">
        <f t="shared" si="23"/>
        <v>0</v>
      </c>
    </row>
    <row r="386" spans="1:4" x14ac:dyDescent="0.25">
      <c r="A386" s="267" t="b">
        <f t="shared" si="20"/>
        <v>0</v>
      </c>
      <c r="B386" s="268" t="b">
        <f t="shared" si="21"/>
        <v>0</v>
      </c>
      <c r="C386" s="269" t="b">
        <f t="shared" si="22"/>
        <v>0</v>
      </c>
      <c r="D386" s="270" t="b">
        <f t="shared" si="23"/>
        <v>0</v>
      </c>
    </row>
    <row r="387" spans="1:4" x14ac:dyDescent="0.25">
      <c r="A387" s="267" t="b">
        <f t="shared" si="20"/>
        <v>0</v>
      </c>
      <c r="B387" s="268" t="b">
        <f t="shared" si="21"/>
        <v>0</v>
      </c>
      <c r="C387" s="269" t="b">
        <f t="shared" si="22"/>
        <v>0</v>
      </c>
      <c r="D387" s="270" t="b">
        <f t="shared" si="23"/>
        <v>0</v>
      </c>
    </row>
  </sheetData>
  <conditionalFormatting sqref="A9:D387">
    <cfRule type="cellIs" dxfId="58" priority="15" operator="equal">
      <formula>FALSE</formula>
    </cfRule>
  </conditionalFormatting>
  <conditionalFormatting sqref="J5:J365">
    <cfRule type="duplicateValues" dxfId="57" priority="74"/>
  </conditionalFormatting>
  <conditionalFormatting sqref="G5:G221">
    <cfRule type="duplicateValues" dxfId="56" priority="76"/>
  </conditionalFormatting>
  <hyperlinks>
    <hyperlink ref="B8" r:id="rId1"/>
    <hyperlink ref="B6" r:id="rId2"/>
    <hyperlink ref="B7" r:id="rId3"/>
    <hyperlink ref="B5" r:id="rId4"/>
    <hyperlink ref="B4" r:id="rId5"/>
    <hyperlink ref="H56" r:id="rId6" display="khr-loen-team8@regionsjaelland.dk"/>
    <hyperlink ref="H181" r:id="rId7" display="khr-loen-team8@regionsjaelland.dk"/>
    <hyperlink ref="H180" r:id="rId8" display="khr-loen-team8@regionsjaelland.dk"/>
    <hyperlink ref="H6" r:id="rId9" display="khr-loen-team7@regionsjaelland.dk"/>
    <hyperlink ref="H5" r:id="rId10" display="khr-loen-team7@regionsjaelland.dk"/>
    <hyperlink ref="H42" r:id="rId11"/>
    <hyperlink ref="H43:H46" r:id="rId12" display="khr-loen-team8@regionsjaelland.dk"/>
    <hyperlink ref="H118:H124" r:id="rId13" display="khr-loen-team8@regionsjaelland.dk"/>
    <hyperlink ref="H126:H142" r:id="rId14" display="khr-loen-team8@regionsjaelland.dk"/>
    <hyperlink ref="H194" r:id="rId15"/>
    <hyperlink ref="H195:H200" r:id="rId16" display="khr-loen-team7@regionsjaelland.dk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rgb="FF0085A1"/>
  </sheetPr>
  <dimension ref="A9:J45"/>
  <sheetViews>
    <sheetView showGridLines="0" showRowColHeaders="0" showZeros="0" showOutlineSymbols="0" zoomScale="80" zoomScaleNormal="80" workbookViewId="0">
      <selection activeCell="G37" sqref="G37:K39"/>
    </sheetView>
  </sheetViews>
  <sheetFormatPr defaultColWidth="9.140625" defaultRowHeight="12.75" x14ac:dyDescent="0.2"/>
  <cols>
    <col min="1" max="5" width="9.140625" style="2"/>
    <col min="6" max="6" width="9" style="2" customWidth="1"/>
    <col min="7" max="7" width="7.5703125" style="2" customWidth="1"/>
    <col min="8" max="8" width="65.5703125" style="2" customWidth="1"/>
    <col min="9" max="9" width="8.85546875" style="2" customWidth="1"/>
    <col min="10" max="16384" width="9.140625" style="2"/>
  </cols>
  <sheetData>
    <row r="9" spans="1:8" x14ac:dyDescent="0.2">
      <c r="A9" s="296"/>
    </row>
    <row r="10" spans="1:8" x14ac:dyDescent="0.2">
      <c r="A10" s="297" t="s">
        <v>4643</v>
      </c>
    </row>
    <row r="11" spans="1:8" x14ac:dyDescent="0.2">
      <c r="A11" s="296"/>
      <c r="C11" s="376"/>
      <c r="D11" s="376"/>
      <c r="E11" s="376"/>
      <c r="H11"/>
    </row>
    <row r="12" spans="1:8" x14ac:dyDescent="0.2">
      <c r="A12" s="296"/>
      <c r="C12" s="376"/>
      <c r="D12" s="376"/>
      <c r="E12" s="376"/>
      <c r="H12"/>
    </row>
    <row r="13" spans="1:8" ht="15" x14ac:dyDescent="0.2">
      <c r="A13" s="296"/>
      <c r="C13" s="376"/>
      <c r="D13" s="376"/>
      <c r="E13" s="376"/>
      <c r="H13" s="295"/>
    </row>
    <row r="14" spans="1:8" ht="15" x14ac:dyDescent="0.2">
      <c r="A14" s="296"/>
      <c r="C14" s="376"/>
      <c r="D14" s="376"/>
      <c r="E14" s="376"/>
      <c r="H14" s="295"/>
    </row>
    <row r="15" spans="1:8" ht="15" x14ac:dyDescent="0.2">
      <c r="A15" s="296"/>
      <c r="C15" s="376"/>
      <c r="D15" s="376"/>
      <c r="E15" s="376"/>
      <c r="H15" s="292"/>
    </row>
    <row r="16" spans="1:8" ht="15" x14ac:dyDescent="0.2">
      <c r="A16" s="2" t="s">
        <v>4644</v>
      </c>
      <c r="H16" s="295"/>
    </row>
    <row r="17" spans="8:8" ht="15" x14ac:dyDescent="0.2">
      <c r="H17" s="295"/>
    </row>
    <row r="18" spans="8:8" ht="15" x14ac:dyDescent="0.2">
      <c r="H18" s="292"/>
    </row>
    <row r="19" spans="8:8" ht="15" x14ac:dyDescent="0.2">
      <c r="H19" s="292"/>
    </row>
    <row r="20" spans="8:8" ht="15" x14ac:dyDescent="0.2">
      <c r="H20" s="295"/>
    </row>
    <row r="21" spans="8:8" ht="15" x14ac:dyDescent="0.2">
      <c r="H21" s="295"/>
    </row>
    <row r="22" spans="8:8" ht="15" x14ac:dyDescent="0.2">
      <c r="H22" s="295"/>
    </row>
    <row r="23" spans="8:8" ht="15" x14ac:dyDescent="0.2">
      <c r="H23" s="295"/>
    </row>
    <row r="24" spans="8:8" ht="15" x14ac:dyDescent="0.2">
      <c r="H24" s="295"/>
    </row>
    <row r="25" spans="8:8" ht="15" x14ac:dyDescent="0.2">
      <c r="H25" s="295"/>
    </row>
    <row r="26" spans="8:8" ht="15" x14ac:dyDescent="0.2">
      <c r="H26" s="295"/>
    </row>
    <row r="27" spans="8:8" ht="15" x14ac:dyDescent="0.2">
      <c r="H27" s="295"/>
    </row>
    <row r="28" spans="8:8" ht="15" x14ac:dyDescent="0.2">
      <c r="H28" s="294"/>
    </row>
    <row r="29" spans="8:8" ht="15" x14ac:dyDescent="0.2">
      <c r="H29" s="293"/>
    </row>
    <row r="30" spans="8:8" ht="15" x14ac:dyDescent="0.2">
      <c r="H30" s="293"/>
    </row>
    <row r="31" spans="8:8" ht="15" x14ac:dyDescent="0.2">
      <c r="H31" s="293"/>
    </row>
    <row r="32" spans="8:8" ht="15" x14ac:dyDescent="0.2">
      <c r="H32" s="292"/>
    </row>
    <row r="33" spans="1:10" ht="15" x14ac:dyDescent="0.2">
      <c r="H33" s="292"/>
    </row>
    <row r="34" spans="1:10" ht="15" x14ac:dyDescent="0.2">
      <c r="H34" s="292"/>
    </row>
    <row r="35" spans="1:10" ht="15" x14ac:dyDescent="0.2">
      <c r="H35" s="292"/>
    </row>
    <row r="36" spans="1:10" ht="15" x14ac:dyDescent="0.2">
      <c r="H36" s="292"/>
    </row>
    <row r="40" spans="1:10" ht="15" x14ac:dyDescent="0.2">
      <c r="B40" s="375"/>
      <c r="C40" s="375"/>
      <c r="D40" s="375"/>
      <c r="E40" s="375"/>
    </row>
    <row r="41" spans="1:10" x14ac:dyDescent="0.2">
      <c r="A41" s="291"/>
    </row>
    <row r="42" spans="1:10" x14ac:dyDescent="0.2">
      <c r="A42" s="290"/>
    </row>
    <row r="43" spans="1:10" x14ac:dyDescent="0.2">
      <c r="J43" s="10"/>
    </row>
    <row r="44" spans="1:10" x14ac:dyDescent="0.2">
      <c r="J44" s="10"/>
    </row>
    <row r="45" spans="1:10" x14ac:dyDescent="0.2">
      <c r="H45" s="3"/>
      <c r="J45" s="10"/>
    </row>
  </sheetData>
  <sheetProtection algorithmName="SHA-512" hashValue="cXNOFdfc4cJzsfI4r+Hd2LzBhze0dpBUhTwpu0++QmCVMuJTeAYFzVT77u/A6+56MKFmlLkNUNv7X2euDp1g8w==" saltValue="y/LVPQe7mmJSC2R/z1rGTA==" spinCount="100000" sheet="1" objects="1" scenarios="1" selectLockedCells="1"/>
  <mergeCells count="2">
    <mergeCell ref="B40:E40"/>
    <mergeCell ref="C11:E15"/>
  </mergeCells>
  <pageMargins left="0.39370078740157483" right="0.39370078740157483" top="0.39370078740157483" bottom="0.9842519685039370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tabColor rgb="FFC00000"/>
  </sheetPr>
  <dimension ref="A8:T134"/>
  <sheetViews>
    <sheetView showGridLines="0" showRowColHeaders="0" showZeros="0" showOutlineSymbols="0" topLeftCell="B1" zoomScaleNormal="100" workbookViewId="0">
      <selection activeCell="F37" sqref="F37:K39"/>
    </sheetView>
  </sheetViews>
  <sheetFormatPr defaultColWidth="9.140625" defaultRowHeight="12.75" x14ac:dyDescent="0.2"/>
  <cols>
    <col min="1" max="1" width="3.28515625" style="2" customWidth="1"/>
    <col min="2" max="2" width="6.42578125" style="2" customWidth="1"/>
    <col min="3" max="3" width="8.5703125" style="2" customWidth="1"/>
    <col min="4" max="4" width="18.42578125" style="2" customWidth="1"/>
    <col min="5" max="5" width="5.85546875" style="2" customWidth="1"/>
    <col min="6" max="6" width="9.28515625" style="2" bestFit="1" customWidth="1"/>
    <col min="7" max="7" width="13.5703125" style="2" customWidth="1"/>
    <col min="8" max="8" width="14.7109375" style="2" customWidth="1"/>
    <col min="9" max="9" width="8.42578125" style="2" customWidth="1"/>
    <col min="10" max="10" width="12.28515625" style="2" customWidth="1"/>
    <col min="11" max="11" width="1.5703125" style="2" customWidth="1"/>
    <col min="12" max="13" width="9.140625" style="2"/>
    <col min="14" max="14" width="9.140625" style="2" customWidth="1"/>
    <col min="15" max="15" width="9.140625" style="2"/>
    <col min="16" max="16" width="13.85546875" style="2" customWidth="1"/>
    <col min="17" max="17" width="2.42578125" style="2" customWidth="1"/>
    <col min="18" max="18" width="19.7109375" style="2" customWidth="1"/>
    <col min="19" max="16384" width="9.140625" style="2"/>
  </cols>
  <sheetData>
    <row r="8" spans="2:11" ht="6.95" customHeight="1" x14ac:dyDescent="0.2"/>
    <row r="9" spans="2:11" x14ac:dyDescent="0.2">
      <c r="B9" s="97" t="s">
        <v>839</v>
      </c>
    </row>
    <row r="11" spans="2:11" ht="5.0999999999999996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221"/>
    </row>
    <row r="12" spans="2:11" ht="18" customHeight="1" x14ac:dyDescent="0.2">
      <c r="B12" s="398" t="s">
        <v>702</v>
      </c>
      <c r="C12" s="401"/>
      <c r="D12" s="401"/>
      <c r="E12" s="401"/>
      <c r="F12" s="394"/>
      <c r="G12" s="394"/>
      <c r="H12" s="394"/>
      <c r="I12" s="394"/>
      <c r="J12" s="394"/>
      <c r="K12" s="222"/>
    </row>
    <row r="13" spans="2:11" ht="2.4500000000000002" customHeight="1" x14ac:dyDescent="0.2">
      <c r="B13" s="216"/>
      <c r="C13" s="217"/>
      <c r="D13" s="217"/>
      <c r="E13" s="217"/>
      <c r="F13" s="92"/>
      <c r="G13" s="92"/>
      <c r="H13" s="92"/>
      <c r="I13" s="92"/>
      <c r="J13" s="60"/>
      <c r="K13" s="222"/>
    </row>
    <row r="14" spans="2:11" ht="18" customHeight="1" x14ac:dyDescent="0.2">
      <c r="B14" s="398" t="s">
        <v>826</v>
      </c>
      <c r="C14" s="401"/>
      <c r="D14" s="401"/>
      <c r="E14" s="401"/>
      <c r="F14" s="394"/>
      <c r="G14" s="394"/>
      <c r="H14" s="394"/>
      <c r="I14" s="394"/>
      <c r="J14" s="394"/>
      <c r="K14" s="222"/>
    </row>
    <row r="15" spans="2:11" ht="2.4500000000000002" customHeight="1" x14ac:dyDescent="0.2">
      <c r="B15" s="216"/>
      <c r="C15" s="217"/>
      <c r="D15" s="217"/>
      <c r="E15" s="217"/>
      <c r="F15" s="92"/>
      <c r="G15" s="92"/>
      <c r="H15" s="92"/>
      <c r="I15" s="92"/>
      <c r="J15" s="60"/>
      <c r="K15" s="222"/>
    </row>
    <row r="16" spans="2:11" ht="18" customHeight="1" x14ac:dyDescent="0.2">
      <c r="B16" s="398" t="str">
        <f>IF(F12="Tværgående Centre","","Vagtplanenhed")</f>
        <v>Vagtplanenhed</v>
      </c>
      <c r="C16" s="401"/>
      <c r="D16" s="401"/>
      <c r="E16" s="401"/>
      <c r="F16" s="394"/>
      <c r="G16" s="394"/>
      <c r="H16" s="394"/>
      <c r="I16" s="394"/>
      <c r="J16" s="394"/>
      <c r="K16" s="222"/>
    </row>
    <row r="17" spans="1:16" ht="2.4500000000000002" customHeight="1" x14ac:dyDescent="0.2">
      <c r="B17" s="216"/>
      <c r="C17" s="217"/>
      <c r="D17" s="217"/>
      <c r="E17" s="217"/>
      <c r="F17" s="92"/>
      <c r="G17" s="92"/>
      <c r="H17" s="92"/>
      <c r="I17" s="92"/>
      <c r="J17" s="60"/>
      <c r="K17" s="222"/>
    </row>
    <row r="18" spans="1:16" ht="18" customHeight="1" x14ac:dyDescent="0.2">
      <c r="B18" s="429" t="s">
        <v>1409</v>
      </c>
      <c r="C18" s="430"/>
      <c r="D18" s="430"/>
      <c r="E18" s="430"/>
      <c r="F18" s="394"/>
      <c r="G18" s="394"/>
      <c r="H18" s="109" t="s">
        <v>855</v>
      </c>
      <c r="I18" s="110"/>
      <c r="J18" s="60"/>
      <c r="K18" s="222"/>
    </row>
    <row r="19" spans="1:16" ht="2.4500000000000002" customHeight="1" x14ac:dyDescent="0.2">
      <c r="B19" s="83"/>
      <c r="C19" s="18"/>
      <c r="D19" s="18"/>
      <c r="E19" s="18"/>
      <c r="F19" s="93"/>
      <c r="G19" s="93"/>
      <c r="H19" s="93"/>
      <c r="I19" s="93"/>
      <c r="J19" s="14"/>
      <c r="K19" s="222"/>
    </row>
    <row r="20" spans="1:16" s="71" customFormat="1" ht="18" customHeight="1" x14ac:dyDescent="0.2">
      <c r="B20" s="398" t="s">
        <v>815</v>
      </c>
      <c r="C20" s="401"/>
      <c r="D20" s="401"/>
      <c r="E20" s="401"/>
      <c r="F20" s="411"/>
      <c r="G20" s="411"/>
      <c r="H20" s="411"/>
      <c r="I20" s="411"/>
      <c r="J20" s="60"/>
      <c r="K20" s="222"/>
    </row>
    <row r="21" spans="1:16" s="71" customFormat="1" ht="2.4500000000000002" customHeight="1" x14ac:dyDescent="0.2">
      <c r="B21" s="216"/>
      <c r="C21" s="217"/>
      <c r="D21" s="217"/>
      <c r="E21" s="217"/>
      <c r="F21" s="94"/>
      <c r="G21" s="94"/>
      <c r="H21" s="94"/>
      <c r="I21" s="94"/>
      <c r="J21" s="60"/>
      <c r="K21" s="222"/>
    </row>
    <row r="22" spans="1:16" ht="18" customHeight="1" x14ac:dyDescent="0.2">
      <c r="B22" s="398" t="s">
        <v>817</v>
      </c>
      <c r="C22" s="401"/>
      <c r="D22" s="401"/>
      <c r="E22" s="401"/>
      <c r="F22" s="436"/>
      <c r="G22" s="436"/>
      <c r="H22" s="436"/>
      <c r="I22" s="436"/>
      <c r="J22" s="60"/>
      <c r="K22" s="222"/>
    </row>
    <row r="23" spans="1:16" ht="2.4500000000000002" customHeight="1" x14ac:dyDescent="0.2">
      <c r="B23" s="216"/>
      <c r="C23" s="217"/>
      <c r="D23" s="217"/>
      <c r="E23" s="217"/>
      <c r="F23" s="94"/>
      <c r="G23" s="94"/>
      <c r="H23" s="94"/>
      <c r="I23" s="94"/>
      <c r="J23" s="60"/>
      <c r="K23" s="222"/>
    </row>
    <row r="24" spans="1:16" ht="18" customHeight="1" x14ac:dyDescent="0.2">
      <c r="B24" s="398" t="s">
        <v>818</v>
      </c>
      <c r="C24" s="401"/>
      <c r="D24" s="401"/>
      <c r="E24" s="401"/>
      <c r="F24" s="394"/>
      <c r="G24" s="394"/>
      <c r="H24" s="394"/>
      <c r="I24" s="394"/>
      <c r="J24" s="60"/>
      <c r="K24" s="222"/>
    </row>
    <row r="25" spans="1:16" ht="2.4500000000000002" customHeight="1" x14ac:dyDescent="0.2">
      <c r="B25" s="216"/>
      <c r="C25" s="217"/>
      <c r="D25" s="217"/>
      <c r="E25" s="217"/>
      <c r="F25" s="92"/>
      <c r="G25" s="92"/>
      <c r="H25" s="92"/>
      <c r="I25" s="92"/>
      <c r="J25" s="60"/>
      <c r="K25" s="222"/>
    </row>
    <row r="26" spans="1:16" ht="18" customHeight="1" x14ac:dyDescent="0.2">
      <c r="B26" s="398" t="s">
        <v>819</v>
      </c>
      <c r="C26" s="399"/>
      <c r="D26" s="399"/>
      <c r="E26" s="399"/>
      <c r="F26" s="223"/>
      <c r="G26" s="218" t="s">
        <v>820</v>
      </c>
      <c r="H26" s="395" t="e">
        <f>VLOOKUP(F26,'Ark2'!G25:H1268,2)</f>
        <v>#N/A</v>
      </c>
      <c r="I26" s="395"/>
      <c r="J26" s="224"/>
      <c r="K26" s="225"/>
    </row>
    <row r="27" spans="1:16" ht="5.0999999999999996" customHeight="1" x14ac:dyDescent="0.2">
      <c r="B27" s="230"/>
      <c r="C27" s="73"/>
      <c r="D27" s="73"/>
      <c r="E27" s="399"/>
      <c r="F27" s="399"/>
      <c r="G27" s="399"/>
      <c r="H27" s="399"/>
      <c r="I27" s="73"/>
      <c r="J27" s="73"/>
      <c r="K27" s="220"/>
    </row>
    <row r="28" spans="1:16" ht="14.25" customHeight="1" x14ac:dyDescent="0.2">
      <c r="B28" s="396" t="s">
        <v>3240</v>
      </c>
      <c r="C28" s="397"/>
      <c r="D28" s="397"/>
      <c r="E28" s="397"/>
      <c r="F28" s="397"/>
      <c r="G28" s="397"/>
      <c r="H28" s="397"/>
      <c r="I28" s="397"/>
      <c r="J28" s="397"/>
      <c r="K28" s="229"/>
    </row>
    <row r="29" spans="1:16" ht="14.25" customHeight="1" x14ac:dyDescent="0.2">
      <c r="B29" s="440" t="s">
        <v>3239</v>
      </c>
      <c r="C29" s="441"/>
      <c r="D29" s="441"/>
      <c r="E29" s="441"/>
      <c r="F29" s="441"/>
      <c r="G29" s="441"/>
      <c r="H29" s="441"/>
      <c r="I29" s="441"/>
      <c r="J29" s="441"/>
      <c r="K29" s="228"/>
    </row>
    <row r="30" spans="1:16" ht="4.5" customHeight="1" x14ac:dyDescent="0.2">
      <c r="A30" s="76"/>
      <c r="B30" s="77"/>
      <c r="C30" s="21"/>
      <c r="D30" s="24"/>
      <c r="E30" s="24"/>
      <c r="F30" s="24"/>
      <c r="G30" s="11"/>
      <c r="H30" s="11"/>
      <c r="I30" s="11"/>
      <c r="J30" s="11"/>
      <c r="K30" s="222"/>
    </row>
    <row r="31" spans="1:16" ht="18" customHeight="1" x14ac:dyDescent="0.2">
      <c r="A31" s="76"/>
      <c r="B31" s="403" t="s">
        <v>821</v>
      </c>
      <c r="C31" s="404"/>
      <c r="D31" s="404"/>
      <c r="E31" s="404"/>
      <c r="F31" s="410"/>
      <c r="G31" s="410"/>
      <c r="H31" s="121" t="s">
        <v>3220</v>
      </c>
      <c r="I31" s="439"/>
      <c r="J31" s="439"/>
      <c r="K31" s="222"/>
      <c r="P31" s="71"/>
    </row>
    <row r="32" spans="1:16" ht="2.4500000000000002" customHeight="1" x14ac:dyDescent="0.2">
      <c r="A32" s="76"/>
      <c r="B32" s="36"/>
      <c r="C32" s="163"/>
      <c r="D32" s="163"/>
      <c r="E32" s="50"/>
      <c r="F32" s="95"/>
      <c r="G32" s="96"/>
      <c r="H32" s="51"/>
      <c r="I32" s="15"/>
      <c r="J32" s="15"/>
      <c r="K32" s="226"/>
    </row>
    <row r="33" spans="1:20" ht="18" customHeight="1" x14ac:dyDescent="0.25">
      <c r="A33" s="76"/>
      <c r="B33" s="403" t="s">
        <v>816</v>
      </c>
      <c r="C33" s="404"/>
      <c r="D33" s="404"/>
      <c r="E33" s="246" t="str">
        <f>IF(F33&gt;0,VLOOKUP(F33,stillinger,3,FALSE),"")</f>
        <v/>
      </c>
      <c r="F33" s="394"/>
      <c r="G33" s="394"/>
      <c r="H33" s="394"/>
      <c r="I33" s="437" t="str">
        <f>IF(E33="ja","personaleledende",IF(E33="nej","ikke personaleledende",""))</f>
        <v/>
      </c>
      <c r="J33" s="438"/>
      <c r="K33" s="222"/>
      <c r="M33" s="113"/>
    </row>
    <row r="34" spans="1:20" ht="2.4500000000000002" customHeight="1" x14ac:dyDescent="0.2">
      <c r="A34" s="76"/>
      <c r="B34" s="36"/>
      <c r="C34" s="163"/>
      <c r="D34" s="163"/>
      <c r="E34" s="50"/>
      <c r="F34" s="95"/>
      <c r="G34" s="96"/>
      <c r="H34" s="51"/>
      <c r="I34" s="15"/>
      <c r="J34" s="15"/>
      <c r="K34" s="226"/>
    </row>
    <row r="35" spans="1:20" ht="18" customHeight="1" x14ac:dyDescent="0.2">
      <c r="A35" s="76"/>
      <c r="B35" s="398" t="str">
        <f>IF(E35="X","Stillingsnr. (lægestilling)",IF(E35="y","Pensionsselskab: 3F eller FOA",""))</f>
        <v/>
      </c>
      <c r="C35" s="401"/>
      <c r="D35" s="401"/>
      <c r="E35" s="247" t="str">
        <f>IF(F33&gt;0,VLOOKUP(F33,stillinger,2,FALSE),"")</f>
        <v/>
      </c>
      <c r="F35" s="402"/>
      <c r="G35" s="402"/>
      <c r="H35" s="402"/>
      <c r="I35" s="456" t="str">
        <f>IF(F35="foa","PENSAM-20636",IF(F35="3f","Pension Danmark-20701",""))</f>
        <v/>
      </c>
      <c r="J35" s="456"/>
      <c r="K35" s="457"/>
      <c r="L35" s="442" t="str">
        <f>IF(E35="y","Pension: I følge overenskomsten er udgangspunktet indbetaling til Pension Danmark (3F). Hvis medarbejderen ønsker indbetaling til PenSam (FOA), angives det hér.",IF(E35="x","Stillingsnr. Kun ved lægestillinger",""))</f>
        <v/>
      </c>
      <c r="M35" s="443"/>
      <c r="N35" s="443"/>
      <c r="O35" s="443"/>
      <c r="P35" s="443"/>
      <c r="Q35" s="443"/>
      <c r="R35" s="443"/>
      <c r="S35" s="443"/>
      <c r="T35" s="443"/>
    </row>
    <row r="36" spans="1:20" ht="2.4500000000000002" customHeight="1" x14ac:dyDescent="0.2">
      <c r="A36" s="76"/>
      <c r="B36" s="36"/>
      <c r="C36" s="163"/>
      <c r="D36" s="163"/>
      <c r="E36" s="50"/>
      <c r="F36" s="95"/>
      <c r="G36" s="96"/>
      <c r="H36" s="51"/>
      <c r="I36" s="15"/>
      <c r="J36" s="15"/>
      <c r="K36" s="226"/>
      <c r="L36" s="442"/>
      <c r="M36" s="443"/>
      <c r="N36" s="443"/>
      <c r="O36" s="443"/>
      <c r="P36" s="443"/>
      <c r="Q36" s="443"/>
      <c r="R36" s="443"/>
      <c r="S36" s="443"/>
      <c r="T36" s="443"/>
    </row>
    <row r="37" spans="1:20" ht="18" customHeight="1" x14ac:dyDescent="0.2">
      <c r="A37" s="76"/>
      <c r="B37" s="403" t="s">
        <v>3</v>
      </c>
      <c r="C37" s="404"/>
      <c r="D37" s="404"/>
      <c r="E37" s="85"/>
      <c r="F37" s="454"/>
      <c r="G37" s="455"/>
      <c r="H37" s="248">
        <f>DAY(F37)</f>
        <v>0</v>
      </c>
      <c r="I37" s="14"/>
      <c r="J37" s="15"/>
      <c r="K37" s="226"/>
      <c r="L37" s="442"/>
      <c r="M37" s="443"/>
      <c r="N37" s="443"/>
      <c r="O37" s="443"/>
      <c r="P37" s="443"/>
      <c r="Q37" s="443"/>
      <c r="R37" s="443"/>
      <c r="S37" s="443"/>
      <c r="T37" s="443"/>
    </row>
    <row r="38" spans="1:20" ht="2.4500000000000002" customHeight="1" x14ac:dyDescent="0.2">
      <c r="A38" s="76"/>
      <c r="B38" s="46"/>
      <c r="C38" s="47"/>
      <c r="D38" s="47"/>
      <c r="E38" s="50"/>
      <c r="F38" s="95"/>
      <c r="G38" s="92"/>
      <c r="H38" s="51"/>
      <c r="I38" s="15"/>
      <c r="J38" s="15"/>
      <c r="K38" s="226"/>
    </row>
    <row r="39" spans="1:20" ht="18" customHeight="1" x14ac:dyDescent="0.2">
      <c r="A39" s="76"/>
      <c r="B39" s="398" t="s">
        <v>2</v>
      </c>
      <c r="C39" s="401"/>
      <c r="D39" s="401"/>
      <c r="E39" s="401"/>
      <c r="F39" s="411"/>
      <c r="G39" s="411"/>
      <c r="H39" s="412" t="s">
        <v>830</v>
      </c>
      <c r="I39" s="412"/>
      <c r="J39" s="412"/>
      <c r="K39" s="226"/>
    </row>
    <row r="40" spans="1:20" ht="2.4500000000000002" customHeight="1" x14ac:dyDescent="0.2">
      <c r="A40" s="76"/>
      <c r="B40" s="176"/>
      <c r="C40" s="177"/>
      <c r="D40" s="177"/>
      <c r="E40" s="50"/>
      <c r="F40" s="95"/>
      <c r="G40" s="92"/>
      <c r="H40" s="51"/>
      <c r="I40" s="15"/>
      <c r="J40" s="15"/>
      <c r="K40" s="226"/>
    </row>
    <row r="41" spans="1:20" ht="18" customHeight="1" x14ac:dyDescent="0.2">
      <c r="A41" s="76"/>
      <c r="B41" s="403" t="s">
        <v>822</v>
      </c>
      <c r="C41" s="404"/>
      <c r="D41" s="404"/>
      <c r="E41" s="404"/>
      <c r="F41" s="410"/>
      <c r="G41" s="410"/>
      <c r="H41" s="231" t="str">
        <f>IF(F41="Måneds-/ timeløn",1,"")</f>
        <v/>
      </c>
      <c r="I41" s="178"/>
      <c r="J41" s="215"/>
      <c r="K41" s="226"/>
    </row>
    <row r="42" spans="1:20" ht="2.4500000000000002" customHeight="1" x14ac:dyDescent="0.2">
      <c r="A42" s="76"/>
      <c r="B42" s="176"/>
      <c r="C42" s="177"/>
      <c r="D42" s="177"/>
      <c r="E42" s="50"/>
      <c r="F42" s="95"/>
      <c r="G42" s="92"/>
      <c r="H42" s="51"/>
      <c r="I42" s="15"/>
      <c r="J42" s="15"/>
      <c r="K42" s="226"/>
    </row>
    <row r="43" spans="1:20" ht="18" customHeight="1" x14ac:dyDescent="0.2">
      <c r="A43" s="76"/>
      <c r="B43" s="403" t="str">
        <f>IF(F41="Måneds-/ timeløn","","Antal time pr. uge")</f>
        <v>Antal time pr. uge</v>
      </c>
      <c r="C43" s="404"/>
      <c r="D43" s="404"/>
      <c r="E43" s="404"/>
      <c r="F43" s="410"/>
      <c r="G43" s="410"/>
      <c r="H43" s="178"/>
      <c r="I43" s="178"/>
      <c r="J43" s="215"/>
      <c r="K43" s="226"/>
    </row>
    <row r="44" spans="1:20" ht="2.4500000000000002" customHeight="1" x14ac:dyDescent="0.2">
      <c r="A44" s="76"/>
      <c r="B44" s="35"/>
      <c r="C44" s="47"/>
      <c r="D44" s="47"/>
      <c r="E44" s="50"/>
      <c r="F44" s="95"/>
      <c r="G44" s="92"/>
      <c r="H44" s="51"/>
      <c r="I44" s="15"/>
      <c r="J44" s="15"/>
      <c r="K44" s="226"/>
    </row>
    <row r="45" spans="1:20" ht="18" customHeight="1" x14ac:dyDescent="0.2">
      <c r="A45" s="76"/>
      <c r="B45" s="403" t="str">
        <f>IF($H$37=1,"",IF($F$41="Måneds-/ timeløn","","Antal timer i ansættelsesmåned"))</f>
        <v>Antal timer i ansættelsesmåned</v>
      </c>
      <c r="C45" s="404"/>
      <c r="D45" s="404"/>
      <c r="E45" s="404"/>
      <c r="F45" s="453"/>
      <c r="G45" s="453"/>
      <c r="H45" s="412" t="str">
        <f>IF($H$37=1,"",IF($F$41="Måneds-/ timeløn","","(ansættelse på en skæv dato)"))</f>
        <v>(ansættelse på en skæv dato)</v>
      </c>
      <c r="I45" s="412"/>
      <c r="J45" s="412"/>
      <c r="K45" s="226"/>
    </row>
    <row r="46" spans="1:20" ht="2.4500000000000002" customHeight="1" x14ac:dyDescent="0.2">
      <c r="A46" s="76"/>
      <c r="B46" s="27"/>
      <c r="C46" s="22"/>
      <c r="D46" s="29"/>
      <c r="E46" s="29"/>
      <c r="F46" s="92"/>
      <c r="G46" s="96"/>
      <c r="H46" s="24"/>
      <c r="I46" s="24"/>
      <c r="J46" s="15"/>
      <c r="K46" s="226"/>
    </row>
    <row r="47" spans="1:20" ht="18" customHeight="1" x14ac:dyDescent="0.2">
      <c r="A47" s="76"/>
      <c r="B47" s="403" t="s">
        <v>823</v>
      </c>
      <c r="C47" s="404"/>
      <c r="D47" s="404"/>
      <c r="E47" s="404"/>
      <c r="F47" s="410"/>
      <c r="G47" s="410"/>
      <c r="H47" s="15"/>
      <c r="I47" s="15"/>
      <c r="J47" s="15"/>
      <c r="K47" s="226"/>
    </row>
    <row r="48" spans="1:20" ht="2.4500000000000002" customHeight="1" x14ac:dyDescent="0.2">
      <c r="A48" s="76"/>
      <c r="B48" s="27"/>
      <c r="C48" s="42"/>
      <c r="D48" s="42"/>
      <c r="E48" s="28"/>
      <c r="F48" s="92"/>
      <c r="G48" s="95"/>
      <c r="H48" s="15"/>
      <c r="I48" s="15"/>
      <c r="J48" s="15"/>
      <c r="K48" s="226"/>
    </row>
    <row r="49" spans="1:19" ht="18" customHeight="1" x14ac:dyDescent="0.2">
      <c r="A49" s="76"/>
      <c r="B49" s="398" t="str">
        <f>IF(F12="Psykiatrien","Beklædningsgodtgørelse",IF(F12="Socialområdet","Beklædningsgodtgørelse",""))</f>
        <v/>
      </c>
      <c r="C49" s="401"/>
      <c r="D49" s="401"/>
      <c r="E49" s="401"/>
      <c r="F49" s="402"/>
      <c r="G49" s="402"/>
      <c r="H49" s="233" t="str">
        <f>IF(F12="Socialområdet",1,IF(F12="Psykiatrien",1,""))</f>
        <v/>
      </c>
      <c r="I49" s="15"/>
      <c r="J49" s="15"/>
      <c r="K49" s="226"/>
    </row>
    <row r="50" spans="1:19" ht="2.4500000000000002" customHeight="1" x14ac:dyDescent="0.2">
      <c r="A50" s="76"/>
      <c r="B50" s="27"/>
      <c r="C50" s="42"/>
      <c r="D50" s="37"/>
      <c r="E50" s="18"/>
      <c r="F50" s="96"/>
      <c r="G50" s="95"/>
      <c r="H50" s="15"/>
      <c r="I50" s="15"/>
      <c r="J50" s="15"/>
      <c r="K50" s="226"/>
    </row>
    <row r="51" spans="1:19" ht="18" customHeight="1" x14ac:dyDescent="0.25">
      <c r="A51" s="76"/>
      <c r="B51" s="398" t="s">
        <v>825</v>
      </c>
      <c r="C51" s="401"/>
      <c r="D51" s="401"/>
      <c r="E51" s="40"/>
      <c r="F51" s="256"/>
      <c r="G51" s="260" t="str">
        <f>IF(F51="ja","Anvendes ","")</f>
        <v/>
      </c>
      <c r="H51" s="452"/>
      <c r="I51" s="452"/>
      <c r="J51" s="452"/>
      <c r="K51" s="261"/>
      <c r="L51" s="444" t="str">
        <f>IF(H51="Erhvervsmæssigt","Husk at udfylde Tro og love erklæring","")</f>
        <v/>
      </c>
      <c r="M51" s="445"/>
      <c r="N51" s="445"/>
      <c r="O51" s="445"/>
      <c r="P51" s="445"/>
    </row>
    <row r="52" spans="1:19" ht="2.4500000000000002" customHeight="1" x14ac:dyDescent="0.2">
      <c r="A52" s="87"/>
      <c r="B52" s="86"/>
      <c r="C52" s="38"/>
      <c r="D52" s="38"/>
      <c r="E52" s="29"/>
      <c r="F52" s="92"/>
      <c r="G52" s="95"/>
      <c r="H52" s="15"/>
      <c r="I52" s="15"/>
      <c r="J52" s="15"/>
      <c r="K52" s="226"/>
    </row>
    <row r="53" spans="1:19" ht="18" customHeight="1" x14ac:dyDescent="0.25">
      <c r="A53" s="87"/>
      <c r="B53" s="398" t="s">
        <v>848</v>
      </c>
      <c r="C53" s="401"/>
      <c r="D53" s="401"/>
      <c r="E53" s="401"/>
      <c r="F53" s="394"/>
      <c r="G53" s="394"/>
      <c r="H53" s="15"/>
      <c r="I53" s="15"/>
      <c r="J53" s="15"/>
      <c r="K53" s="226"/>
      <c r="L53" s="444" t="s">
        <v>3218</v>
      </c>
      <c r="M53" s="446"/>
      <c r="N53" s="446"/>
      <c r="O53" s="446"/>
      <c r="P53" s="446"/>
      <c r="Q53" s="446"/>
      <c r="R53" s="446"/>
      <c r="S53" s="446"/>
    </row>
    <row r="54" spans="1:19" ht="2.4500000000000002" customHeight="1" x14ac:dyDescent="0.2">
      <c r="A54" s="87"/>
      <c r="B54" s="39"/>
      <c r="C54" s="40"/>
      <c r="D54" s="40"/>
      <c r="E54" s="40"/>
      <c r="F54" s="92"/>
      <c r="G54" s="92"/>
      <c r="H54" s="15"/>
      <c r="I54" s="15"/>
      <c r="J54" s="15"/>
      <c r="K54" s="226"/>
    </row>
    <row r="55" spans="1:19" ht="18" customHeight="1" x14ac:dyDescent="0.2">
      <c r="A55" s="87"/>
      <c r="B55" s="398" t="s">
        <v>863</v>
      </c>
      <c r="C55" s="401"/>
      <c r="D55" s="401"/>
      <c r="E55" s="401"/>
      <c r="F55" s="174"/>
      <c r="G55" s="451"/>
      <c r="H55" s="451"/>
      <c r="I55" s="451"/>
      <c r="J55" s="15"/>
      <c r="K55" s="226"/>
    </row>
    <row r="56" spans="1:19" ht="2.4500000000000002" customHeight="1" x14ac:dyDescent="0.2">
      <c r="A56" s="87"/>
      <c r="B56" s="86"/>
      <c r="C56" s="38"/>
      <c r="D56" s="38"/>
      <c r="E56" s="29"/>
      <c r="F56" s="92"/>
      <c r="G56" s="95"/>
      <c r="H56" s="15"/>
      <c r="I56" s="15"/>
      <c r="J56" s="15"/>
      <c r="K56" s="226"/>
    </row>
    <row r="57" spans="1:19" ht="18" customHeight="1" x14ac:dyDescent="0.25">
      <c r="A57" s="3"/>
      <c r="B57" s="398" t="str">
        <f>IF(E57=10,"Speciallæge indenfor","")</f>
        <v/>
      </c>
      <c r="C57" s="401"/>
      <c r="D57" s="401"/>
      <c r="E57" s="247" t="str">
        <f>IF(F33&gt;0,VLOOKUP(F33,#REF!,4,FALSE),"")</f>
        <v/>
      </c>
      <c r="F57" s="402"/>
      <c r="G57" s="402"/>
      <c r="H57" s="402"/>
      <c r="I57" s="402"/>
      <c r="J57" s="15"/>
      <c r="K57" s="226"/>
      <c r="P57" s="114"/>
    </row>
    <row r="58" spans="1:19" ht="2.4500000000000002" customHeight="1" x14ac:dyDescent="0.2">
      <c r="A58" s="3"/>
      <c r="B58" s="39"/>
      <c r="C58" s="40"/>
      <c r="D58" s="40"/>
      <c r="E58" s="40"/>
      <c r="F58" s="96"/>
      <c r="G58" s="95"/>
      <c r="H58" s="15"/>
      <c r="I58" s="15"/>
      <c r="J58" s="15"/>
      <c r="K58" s="226"/>
    </row>
    <row r="59" spans="1:19" ht="18" customHeight="1" x14ac:dyDescent="0.25">
      <c r="A59" s="3"/>
      <c r="B59" s="429" t="s">
        <v>1526</v>
      </c>
      <c r="C59" s="430"/>
      <c r="D59" s="430"/>
      <c r="E59" s="430"/>
      <c r="F59" s="415"/>
      <c r="G59" s="415"/>
      <c r="H59" s="321" t="str">
        <f>IF(F59="Ja","Udløbsdato","")</f>
        <v/>
      </c>
      <c r="I59" s="458"/>
      <c r="J59" s="458"/>
      <c r="K59" s="226"/>
      <c r="L59" s="459" t="str">
        <f>IF(F59="Ja","Arbejdsgang vedr. opholds- og arbejdstilladelse samt social sikring","")</f>
        <v/>
      </c>
      <c r="M59" s="460"/>
      <c r="N59" s="460"/>
      <c r="O59" s="460"/>
      <c r="P59" s="460"/>
      <c r="Q59" s="460"/>
      <c r="R59" s="460"/>
    </row>
    <row r="60" spans="1:19" ht="2.4500000000000002" customHeight="1" x14ac:dyDescent="0.2">
      <c r="A60" s="3"/>
      <c r="B60" s="39"/>
      <c r="C60" s="40"/>
      <c r="D60" s="40"/>
      <c r="E60" s="40"/>
      <c r="F60" s="96"/>
      <c r="G60" s="95"/>
      <c r="H60" s="15"/>
      <c r="I60" s="15"/>
      <c r="J60" s="15"/>
      <c r="K60" s="226"/>
    </row>
    <row r="61" spans="1:19" ht="18" customHeight="1" x14ac:dyDescent="0.2">
      <c r="A61" s="3"/>
      <c r="B61" s="431" t="s">
        <v>2193</v>
      </c>
      <c r="C61" s="432"/>
      <c r="D61" s="432"/>
      <c r="E61" s="432"/>
      <c r="F61" s="433"/>
      <c r="G61" s="433"/>
      <c r="H61" s="171"/>
      <c r="I61" s="171"/>
      <c r="J61" s="30"/>
      <c r="K61" s="227"/>
    </row>
    <row r="62" spans="1:19" ht="16.5" customHeight="1" x14ac:dyDescent="0.2">
      <c r="A62" s="3"/>
      <c r="B62" s="214"/>
      <c r="C62" s="170"/>
      <c r="D62" s="170"/>
      <c r="E62" s="170"/>
      <c r="F62" s="169"/>
      <c r="G62" s="169"/>
      <c r="H62" s="169"/>
      <c r="I62" s="169"/>
      <c r="J62" s="169"/>
      <c r="K62" s="12"/>
    </row>
    <row r="63" spans="1:19" ht="14.25" customHeight="1" x14ac:dyDescent="0.2">
      <c r="A63" s="3"/>
      <c r="B63" s="447">
        <f>F20</f>
        <v>0</v>
      </c>
      <c r="C63" s="448"/>
      <c r="D63" s="448"/>
      <c r="E63" s="34"/>
      <c r="F63" s="449">
        <f>F22</f>
        <v>0</v>
      </c>
      <c r="G63" s="450"/>
      <c r="H63" s="450"/>
      <c r="I63" s="450"/>
      <c r="J63" s="30"/>
      <c r="K63" s="12"/>
    </row>
    <row r="64" spans="1:19" ht="18" customHeight="1" x14ac:dyDescent="0.2">
      <c r="B64" s="426" t="s">
        <v>2911</v>
      </c>
      <c r="C64" s="427"/>
      <c r="D64" s="427"/>
      <c r="E64" s="427"/>
      <c r="F64" s="427"/>
      <c r="G64" s="427"/>
      <c r="H64" s="427"/>
      <c r="I64" s="427"/>
      <c r="J64" s="428"/>
      <c r="K64" s="75"/>
      <c r="O64" s="381" t="s">
        <v>3267</v>
      </c>
      <c r="P64" s="381"/>
      <c r="Q64" s="381"/>
      <c r="R64" s="381"/>
    </row>
    <row r="65" spans="2:18" ht="5.0999999999999996" customHeight="1" thickBot="1" x14ac:dyDescent="0.25">
      <c r="B65" s="83"/>
      <c r="C65" s="14"/>
      <c r="D65" s="14"/>
      <c r="E65" s="11"/>
      <c r="F65" s="11"/>
      <c r="G65" s="14"/>
      <c r="H65" s="14"/>
      <c r="I65" s="14"/>
      <c r="J65" s="32"/>
    </row>
    <row r="66" spans="2:18" ht="15" customHeight="1" x14ac:dyDescent="0.2">
      <c r="B66" s="20" t="s">
        <v>1395</v>
      </c>
      <c r="C66" s="14"/>
      <c r="D66" s="14"/>
      <c r="E66" s="14"/>
      <c r="F66" s="11"/>
      <c r="G66" s="54"/>
      <c r="H66" s="11"/>
      <c r="I66" s="165"/>
      <c r="J66" s="32"/>
      <c r="M66" s="213"/>
      <c r="O66" s="390" t="s">
        <v>928</v>
      </c>
      <c r="P66" s="391"/>
      <c r="Q66" s="391"/>
      <c r="R66" s="392"/>
    </row>
    <row r="67" spans="2:18" ht="5.0999999999999996" customHeight="1" x14ac:dyDescent="0.2">
      <c r="B67" s="83"/>
      <c r="C67" s="14"/>
      <c r="D67" s="14"/>
      <c r="E67" s="11"/>
      <c r="F67" s="11"/>
      <c r="G67" s="14"/>
      <c r="H67" s="14"/>
      <c r="I67" s="14"/>
      <c r="J67" s="32"/>
      <c r="M67" s="213"/>
      <c r="O67" s="385" t="s">
        <v>3270</v>
      </c>
      <c r="P67" s="386"/>
      <c r="Q67" s="14"/>
      <c r="R67" s="387" t="s">
        <v>3268</v>
      </c>
    </row>
    <row r="68" spans="2:18" ht="15" customHeight="1" x14ac:dyDescent="0.2">
      <c r="B68" s="20"/>
      <c r="C68" s="14"/>
      <c r="D68" s="14"/>
      <c r="E68" s="14"/>
      <c r="F68" s="165" t="s">
        <v>1407</v>
      </c>
      <c r="G68" s="172"/>
      <c r="H68" s="165"/>
      <c r="I68" s="302"/>
      <c r="J68" s="303"/>
      <c r="M68" s="213"/>
      <c r="O68" s="385"/>
      <c r="P68" s="386"/>
      <c r="Q68" s="14"/>
      <c r="R68" s="387"/>
    </row>
    <row r="69" spans="2:18" ht="6" customHeight="1" x14ac:dyDescent="0.2">
      <c r="B69" s="83"/>
      <c r="C69" s="14"/>
      <c r="D69" s="14"/>
      <c r="E69" s="14"/>
      <c r="F69" s="11"/>
      <c r="G69" s="14"/>
      <c r="H69" s="14"/>
      <c r="I69" s="302"/>
      <c r="J69" s="303"/>
      <c r="M69" s="213"/>
      <c r="O69" s="385"/>
      <c r="P69" s="386"/>
      <c r="Q69" s="14"/>
      <c r="R69" s="387"/>
    </row>
    <row r="70" spans="2:18" ht="15" customHeight="1" x14ac:dyDescent="0.2">
      <c r="B70" s="20"/>
      <c r="C70" s="14"/>
      <c r="D70" s="14"/>
      <c r="E70" s="14"/>
      <c r="F70" s="165" t="s">
        <v>2901</v>
      </c>
      <c r="G70" s="172"/>
      <c r="H70" s="165"/>
      <c r="I70" s="302"/>
      <c r="J70" s="303"/>
      <c r="M70" s="44"/>
      <c r="O70" s="388">
        <v>2000</v>
      </c>
      <c r="P70" s="389"/>
      <c r="Q70" s="14"/>
      <c r="R70" s="307">
        <f>O70*1.344105</f>
        <v>2688</v>
      </c>
    </row>
    <row r="71" spans="2:18" ht="5.0999999999999996" customHeight="1" thickBot="1" x14ac:dyDescent="0.25">
      <c r="B71" s="83"/>
      <c r="C71" s="14"/>
      <c r="D71" s="14"/>
      <c r="E71" s="14"/>
      <c r="F71" s="11"/>
      <c r="G71" s="14"/>
      <c r="H71" s="14"/>
      <c r="I71" s="302"/>
      <c r="J71" s="303"/>
      <c r="O71" s="305"/>
      <c r="P71" s="304"/>
      <c r="Q71" s="304"/>
      <c r="R71" s="306"/>
    </row>
    <row r="72" spans="2:18" ht="15" customHeight="1" x14ac:dyDescent="0.2">
      <c r="B72" s="20"/>
      <c r="C72" s="14"/>
      <c r="D72" s="14"/>
      <c r="E72" s="14"/>
      <c r="F72" s="165" t="s">
        <v>2901</v>
      </c>
      <c r="G72" s="172"/>
      <c r="H72" s="165"/>
      <c r="I72" s="377" t="s">
        <v>3272</v>
      </c>
      <c r="J72" s="378"/>
      <c r="M72" s="44"/>
      <c r="O72" s="382" t="s">
        <v>927</v>
      </c>
      <c r="P72" s="383"/>
      <c r="Q72" s="383"/>
      <c r="R72" s="384"/>
    </row>
    <row r="73" spans="2:18" ht="5.0999999999999996" customHeight="1" x14ac:dyDescent="0.2">
      <c r="B73" s="83"/>
      <c r="C73" s="14"/>
      <c r="D73" s="14"/>
      <c r="E73" s="14"/>
      <c r="F73" s="11"/>
      <c r="G73" s="14"/>
      <c r="H73" s="14"/>
      <c r="I73" s="377"/>
      <c r="J73" s="378"/>
      <c r="O73" s="385" t="s">
        <v>3269</v>
      </c>
      <c r="P73" s="386"/>
      <c r="Q73" s="14"/>
      <c r="R73" s="387" t="s">
        <v>3268</v>
      </c>
    </row>
    <row r="74" spans="2:18" ht="15" customHeight="1" x14ac:dyDescent="0.2">
      <c r="B74" s="20"/>
      <c r="C74" s="14"/>
      <c r="D74" s="14"/>
      <c r="E74" s="14"/>
      <c r="F74" s="165" t="s">
        <v>2901</v>
      </c>
      <c r="G74" s="172"/>
      <c r="H74" s="165"/>
      <c r="I74" s="377"/>
      <c r="J74" s="378"/>
      <c r="O74" s="385"/>
      <c r="P74" s="386"/>
      <c r="Q74" s="14"/>
      <c r="R74" s="387"/>
    </row>
    <row r="75" spans="2:18" ht="6" customHeight="1" x14ac:dyDescent="0.2">
      <c r="B75" s="83"/>
      <c r="C75" s="14"/>
      <c r="D75" s="14"/>
      <c r="E75" s="11"/>
      <c r="F75" s="11"/>
      <c r="G75" s="14"/>
      <c r="H75" s="14"/>
      <c r="I75" s="377"/>
      <c r="J75" s="378"/>
      <c r="O75" s="385"/>
      <c r="P75" s="386"/>
      <c r="Q75" s="14"/>
      <c r="R75" s="387"/>
    </row>
    <row r="76" spans="2:18" ht="15" customHeight="1" x14ac:dyDescent="0.2">
      <c r="B76" s="20"/>
      <c r="C76" s="14"/>
      <c r="D76" s="14"/>
      <c r="E76" s="14"/>
      <c r="F76" s="165" t="s">
        <v>1528</v>
      </c>
      <c r="G76" s="172"/>
      <c r="H76" s="434" t="s">
        <v>2897</v>
      </c>
      <c r="I76" s="412"/>
      <c r="J76" s="435"/>
      <c r="O76" s="388">
        <v>2000</v>
      </c>
      <c r="P76" s="389"/>
      <c r="Q76" s="14"/>
      <c r="R76" s="307">
        <f>O76*1.182816</f>
        <v>2366</v>
      </c>
    </row>
    <row r="77" spans="2:18" ht="5.0999999999999996" customHeight="1" thickBot="1" x14ac:dyDescent="0.25">
      <c r="B77" s="83"/>
      <c r="C77" s="14"/>
      <c r="D77" s="14"/>
      <c r="E77" s="14"/>
      <c r="F77" s="14"/>
      <c r="G77" s="14"/>
      <c r="H77" s="14"/>
      <c r="I77" s="14"/>
      <c r="J77" s="33"/>
      <c r="K77" s="13"/>
      <c r="O77" s="305"/>
      <c r="P77" s="304"/>
      <c r="Q77" s="304"/>
      <c r="R77" s="306"/>
    </row>
    <row r="78" spans="2:18" x14ac:dyDescent="0.2">
      <c r="B78" s="41" t="s">
        <v>10</v>
      </c>
      <c r="C78" s="48" t="s">
        <v>708</v>
      </c>
      <c r="D78" s="400" t="s">
        <v>1338</v>
      </c>
      <c r="E78" s="400"/>
      <c r="F78" s="400"/>
      <c r="G78" s="48" t="s">
        <v>3</v>
      </c>
      <c r="H78" s="48" t="s">
        <v>2</v>
      </c>
      <c r="I78" s="88" t="s">
        <v>827</v>
      </c>
      <c r="J78" s="175" t="str">
        <f>IF(I79="kr.","Årligt grundbeløb",IF(I79="trin","+trin",""))</f>
        <v/>
      </c>
      <c r="K78" s="52"/>
    </row>
    <row r="79" spans="2:18" ht="15" customHeight="1" x14ac:dyDescent="0.25">
      <c r="B79" s="65"/>
      <c r="C79" s="63"/>
      <c r="D79" s="380"/>
      <c r="E79" s="380"/>
      <c r="F79" s="380"/>
      <c r="G79" s="100"/>
      <c r="H79" s="100"/>
      <c r="I79" s="64"/>
      <c r="J79" s="179"/>
      <c r="K79" s="53"/>
      <c r="L79" s="393" t="s">
        <v>3226</v>
      </c>
      <c r="M79" s="393"/>
      <c r="N79" s="393"/>
    </row>
    <row r="80" spans="2:18" ht="30" customHeight="1" x14ac:dyDescent="0.2">
      <c r="B80" s="408" t="s">
        <v>1408</v>
      </c>
      <c r="C80" s="409"/>
      <c r="D80" s="406"/>
      <c r="E80" s="406"/>
      <c r="F80" s="406"/>
      <c r="G80" s="406"/>
      <c r="H80" s="406"/>
      <c r="I80" s="406"/>
      <c r="J80" s="407"/>
      <c r="K80" s="53"/>
    </row>
    <row r="81" spans="2:11" x14ac:dyDescent="0.2">
      <c r="B81" s="41" t="s">
        <v>10</v>
      </c>
      <c r="C81" s="166" t="s">
        <v>708</v>
      </c>
      <c r="D81" s="400" t="s">
        <v>1338</v>
      </c>
      <c r="E81" s="400"/>
      <c r="F81" s="400"/>
      <c r="G81" s="166" t="s">
        <v>3</v>
      </c>
      <c r="H81" s="237" t="s">
        <v>2</v>
      </c>
      <c r="I81" s="173" t="s">
        <v>827</v>
      </c>
      <c r="J81" s="175" t="str">
        <f>IF(I82="kr.","Årligt grundbeløb",IF(I82="trin","+trin",""))</f>
        <v/>
      </c>
      <c r="K81" s="52"/>
    </row>
    <row r="82" spans="2:11" ht="15" customHeight="1" x14ac:dyDescent="0.2">
      <c r="B82" s="65"/>
      <c r="C82" s="167"/>
      <c r="D82" s="380"/>
      <c r="E82" s="380"/>
      <c r="F82" s="380"/>
      <c r="G82" s="100"/>
      <c r="H82" s="100"/>
      <c r="I82" s="64"/>
      <c r="J82" s="179"/>
      <c r="K82" s="53"/>
    </row>
    <row r="83" spans="2:11" ht="30" customHeight="1" x14ac:dyDescent="0.2">
      <c r="B83" s="408" t="s">
        <v>1408</v>
      </c>
      <c r="C83" s="409"/>
      <c r="D83" s="406"/>
      <c r="E83" s="406"/>
      <c r="F83" s="406"/>
      <c r="G83" s="406"/>
      <c r="H83" s="406"/>
      <c r="I83" s="406"/>
      <c r="J83" s="407"/>
      <c r="K83" s="53"/>
    </row>
    <row r="84" spans="2:11" x14ac:dyDescent="0.2">
      <c r="B84" s="41" t="s">
        <v>10</v>
      </c>
      <c r="C84" s="166" t="s">
        <v>708</v>
      </c>
      <c r="D84" s="400" t="s">
        <v>1338</v>
      </c>
      <c r="E84" s="400"/>
      <c r="F84" s="400"/>
      <c r="G84" s="166" t="s">
        <v>3</v>
      </c>
      <c r="H84" s="166" t="s">
        <v>2</v>
      </c>
      <c r="I84" s="173" t="s">
        <v>827</v>
      </c>
      <c r="J84" s="175" t="str">
        <f>IF(I85="kr.","Årligt grundbeløb",IF(I85="trin","+trin",""))</f>
        <v/>
      </c>
      <c r="K84" s="52"/>
    </row>
    <row r="85" spans="2:11" ht="15" customHeight="1" x14ac:dyDescent="0.2">
      <c r="B85" s="65"/>
      <c r="C85" s="164"/>
      <c r="D85" s="380"/>
      <c r="E85" s="380"/>
      <c r="F85" s="380"/>
      <c r="G85" s="100"/>
      <c r="H85" s="100"/>
      <c r="I85" s="64"/>
      <c r="J85" s="179"/>
      <c r="K85" s="53"/>
    </row>
    <row r="86" spans="2:11" ht="30" customHeight="1" x14ac:dyDescent="0.2">
      <c r="B86" s="408" t="s">
        <v>1408</v>
      </c>
      <c r="C86" s="409"/>
      <c r="D86" s="406"/>
      <c r="E86" s="406"/>
      <c r="F86" s="406"/>
      <c r="G86" s="406"/>
      <c r="H86" s="406"/>
      <c r="I86" s="406"/>
      <c r="J86" s="407"/>
      <c r="K86" s="53"/>
    </row>
    <row r="87" spans="2:11" x14ac:dyDescent="0.2">
      <c r="B87" s="41" t="s">
        <v>10</v>
      </c>
      <c r="C87" s="166" t="s">
        <v>708</v>
      </c>
      <c r="D87" s="400" t="s">
        <v>1338</v>
      </c>
      <c r="E87" s="400"/>
      <c r="F87" s="400"/>
      <c r="G87" s="166" t="s">
        <v>3</v>
      </c>
      <c r="H87" s="166" t="s">
        <v>2</v>
      </c>
      <c r="I87" s="173" t="s">
        <v>827</v>
      </c>
      <c r="J87" s="175" t="str">
        <f>IF(I88="kr.","Årligt grundbeløb",IF(I88="trin","+trin",""))</f>
        <v/>
      </c>
      <c r="K87" s="52"/>
    </row>
    <row r="88" spans="2:11" ht="15" customHeight="1" x14ac:dyDescent="0.2">
      <c r="B88" s="65"/>
      <c r="C88" s="167"/>
      <c r="D88" s="380"/>
      <c r="E88" s="380"/>
      <c r="F88" s="380"/>
      <c r="G88" s="100"/>
      <c r="H88" s="100"/>
      <c r="I88" s="64"/>
      <c r="J88" s="179"/>
      <c r="K88" s="53"/>
    </row>
    <row r="89" spans="2:11" ht="30" customHeight="1" x14ac:dyDescent="0.2">
      <c r="B89" s="408" t="s">
        <v>1408</v>
      </c>
      <c r="C89" s="409"/>
      <c r="D89" s="406"/>
      <c r="E89" s="406"/>
      <c r="F89" s="406"/>
      <c r="G89" s="406"/>
      <c r="H89" s="406"/>
      <c r="I89" s="406"/>
      <c r="J89" s="407"/>
      <c r="K89" s="53"/>
    </row>
    <row r="90" spans="2:11" x14ac:dyDescent="0.2">
      <c r="B90" s="41" t="s">
        <v>10</v>
      </c>
      <c r="C90" s="166" t="s">
        <v>708</v>
      </c>
      <c r="D90" s="400" t="s">
        <v>1338</v>
      </c>
      <c r="E90" s="400"/>
      <c r="F90" s="400"/>
      <c r="G90" s="166" t="s">
        <v>3</v>
      </c>
      <c r="H90" s="166" t="s">
        <v>2</v>
      </c>
      <c r="I90" s="173" t="s">
        <v>827</v>
      </c>
      <c r="J90" s="175" t="str">
        <f>IF(I91="kr.","Årligt grundbeløb",IF(I91="trin","+trin",""))</f>
        <v/>
      </c>
      <c r="K90" s="52"/>
    </row>
    <row r="91" spans="2:11" ht="15" customHeight="1" x14ac:dyDescent="0.2">
      <c r="B91" s="65"/>
      <c r="C91" s="167"/>
      <c r="D91" s="380"/>
      <c r="E91" s="380"/>
      <c r="F91" s="380"/>
      <c r="G91" s="100"/>
      <c r="H91" s="100"/>
      <c r="I91" s="64"/>
      <c r="J91" s="179"/>
      <c r="K91" s="53"/>
    </row>
    <row r="92" spans="2:11" ht="30" customHeight="1" x14ac:dyDescent="0.2">
      <c r="B92" s="408" t="s">
        <v>1408</v>
      </c>
      <c r="C92" s="409"/>
      <c r="D92" s="406"/>
      <c r="E92" s="406"/>
      <c r="F92" s="406"/>
      <c r="G92" s="406"/>
      <c r="H92" s="406"/>
      <c r="I92" s="406"/>
      <c r="J92" s="407"/>
      <c r="K92" s="53"/>
    </row>
    <row r="93" spans="2:11" x14ac:dyDescent="0.2">
      <c r="B93" s="41" t="s">
        <v>10</v>
      </c>
      <c r="C93" s="166" t="s">
        <v>708</v>
      </c>
      <c r="D93" s="400" t="s">
        <v>1338</v>
      </c>
      <c r="E93" s="400"/>
      <c r="F93" s="400"/>
      <c r="G93" s="166" t="s">
        <v>3</v>
      </c>
      <c r="H93" s="166" t="s">
        <v>2</v>
      </c>
      <c r="I93" s="173" t="s">
        <v>827</v>
      </c>
      <c r="J93" s="175" t="str">
        <f>IF(I94="kr.","Årligt grundbeløb",IF(I94="trin","+trin",""))</f>
        <v/>
      </c>
      <c r="K93" s="52"/>
    </row>
    <row r="94" spans="2:11" ht="15" customHeight="1" x14ac:dyDescent="0.2">
      <c r="B94" s="65"/>
      <c r="C94" s="167"/>
      <c r="D94" s="380"/>
      <c r="E94" s="380"/>
      <c r="F94" s="380"/>
      <c r="G94" s="100"/>
      <c r="H94" s="100"/>
      <c r="I94" s="64"/>
      <c r="J94" s="179"/>
      <c r="K94" s="53"/>
    </row>
    <row r="95" spans="2:11" ht="30" customHeight="1" x14ac:dyDescent="0.2">
      <c r="B95" s="408" t="s">
        <v>1408</v>
      </c>
      <c r="C95" s="409"/>
      <c r="D95" s="406"/>
      <c r="E95" s="406"/>
      <c r="F95" s="406"/>
      <c r="G95" s="406"/>
      <c r="H95" s="406"/>
      <c r="I95" s="406"/>
      <c r="J95" s="407"/>
      <c r="K95" s="53"/>
    </row>
    <row r="96" spans="2:11" ht="14.25" customHeight="1" x14ac:dyDescent="0.2">
      <c r="B96" s="424" t="s">
        <v>840</v>
      </c>
      <c r="C96" s="397"/>
      <c r="D96" s="397"/>
      <c r="E96" s="397"/>
      <c r="F96" s="397"/>
      <c r="G96" s="397"/>
      <c r="H96" s="397"/>
      <c r="I96" s="397"/>
      <c r="J96" s="425"/>
      <c r="K96" s="53"/>
    </row>
    <row r="97" spans="2:11" ht="15" customHeight="1" x14ac:dyDescent="0.2">
      <c r="B97" s="416"/>
      <c r="C97" s="417"/>
      <c r="D97" s="417"/>
      <c r="E97" s="417"/>
      <c r="F97" s="417"/>
      <c r="G97" s="417"/>
      <c r="H97" s="417"/>
      <c r="I97" s="417"/>
      <c r="J97" s="418"/>
      <c r="K97" s="53"/>
    </row>
    <row r="98" spans="2:11" ht="15" customHeight="1" x14ac:dyDescent="0.2">
      <c r="B98" s="419"/>
      <c r="C98" s="420"/>
      <c r="D98" s="420"/>
      <c r="E98" s="420"/>
      <c r="F98" s="420"/>
      <c r="G98" s="420"/>
      <c r="H98" s="420"/>
      <c r="I98" s="420"/>
      <c r="J98" s="421"/>
      <c r="K98" s="53"/>
    </row>
    <row r="99" spans="2:11" ht="15" customHeight="1" x14ac:dyDescent="0.2">
      <c r="B99" s="419"/>
      <c r="C99" s="420"/>
      <c r="D99" s="420"/>
      <c r="E99" s="420"/>
      <c r="F99" s="420"/>
      <c r="G99" s="420"/>
      <c r="H99" s="420"/>
      <c r="I99" s="420"/>
      <c r="J99" s="421"/>
      <c r="K99" s="53"/>
    </row>
    <row r="100" spans="2:11" ht="15" customHeight="1" x14ac:dyDescent="0.2">
      <c r="B100" s="419"/>
      <c r="C100" s="420"/>
      <c r="D100" s="420"/>
      <c r="E100" s="420"/>
      <c r="F100" s="420"/>
      <c r="G100" s="420"/>
      <c r="H100" s="420"/>
      <c r="I100" s="420"/>
      <c r="J100" s="421"/>
      <c r="K100" s="53"/>
    </row>
    <row r="101" spans="2:11" ht="15" customHeight="1" x14ac:dyDescent="0.2">
      <c r="B101" s="419"/>
      <c r="C101" s="420"/>
      <c r="D101" s="420"/>
      <c r="E101" s="420"/>
      <c r="F101" s="420"/>
      <c r="G101" s="420"/>
      <c r="H101" s="420"/>
      <c r="I101" s="420"/>
      <c r="J101" s="421"/>
      <c r="K101" s="53"/>
    </row>
    <row r="102" spans="2:11" x14ac:dyDescent="0.2">
      <c r="B102" s="419"/>
      <c r="C102" s="420"/>
      <c r="D102" s="420"/>
      <c r="E102" s="420"/>
      <c r="F102" s="422"/>
      <c r="G102" s="420"/>
      <c r="H102" s="420"/>
      <c r="I102" s="422"/>
      <c r="J102" s="423"/>
    </row>
    <row r="103" spans="2:11" x14ac:dyDescent="0.2">
      <c r="B103" s="111"/>
      <c r="C103" s="111"/>
      <c r="D103" s="111"/>
      <c r="E103" s="111"/>
      <c r="F103" s="112"/>
      <c r="G103" s="111"/>
      <c r="H103" s="111"/>
      <c r="I103" s="112"/>
      <c r="J103" s="112"/>
    </row>
    <row r="104" spans="2:11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</row>
    <row r="105" spans="2:11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</row>
    <row r="106" spans="2:11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</row>
    <row r="107" spans="2:11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</row>
    <row r="108" spans="2:11" x14ac:dyDescent="0.2">
      <c r="B108" s="379"/>
      <c r="C108" s="379"/>
      <c r="D108" s="379"/>
      <c r="E108" s="379"/>
      <c r="F108" s="80"/>
      <c r="G108" s="405"/>
      <c r="H108" s="405"/>
      <c r="I108" s="71"/>
      <c r="J108" s="71"/>
      <c r="K108" s="71"/>
    </row>
    <row r="109" spans="2:11" x14ac:dyDescent="0.2">
      <c r="B109" s="414" t="s">
        <v>712</v>
      </c>
      <c r="C109" s="414"/>
      <c r="D109" s="414"/>
      <c r="E109" s="414"/>
      <c r="G109" s="414" t="s">
        <v>1</v>
      </c>
      <c r="H109" s="414"/>
      <c r="I109" s="4"/>
      <c r="J109" s="4"/>
      <c r="K109" s="4"/>
    </row>
    <row r="110" spans="2:11" ht="9" customHeight="1" x14ac:dyDescent="0.2"/>
    <row r="111" spans="2:11" x14ac:dyDescent="0.2">
      <c r="B111" s="2" t="s">
        <v>4562</v>
      </c>
    </row>
    <row r="112" spans="2:11" ht="14.25" x14ac:dyDescent="0.2">
      <c r="B112" s="413" t="s">
        <v>843</v>
      </c>
      <c r="C112" s="413"/>
      <c r="D112" s="99" t="e">
        <f>' område'!D4</f>
        <v>#N/A</v>
      </c>
    </row>
    <row r="133" spans="16:16" x14ac:dyDescent="0.2">
      <c r="P133" s="71"/>
    </row>
    <row r="134" spans="16:16" x14ac:dyDescent="0.2">
      <c r="P134" s="71"/>
    </row>
  </sheetData>
  <sheetProtection algorithmName="SHA-512" hashValue="HOv4/cn6j9d1Xep3UwJozX5POPkOM7irhfraMYXhCrgJMIa1EJJwHQ5FA6U5C92sywwmT5kKQp9Gi86Z3OZm6w==" saltValue="uyjwgMPZhLcOQQyljMzB9g==" spinCount="100000" sheet="1" objects="1" scenarios="1" selectLockedCells="1"/>
  <dataConsolidate link="1"/>
  <mergeCells count="107">
    <mergeCell ref="L35:T37"/>
    <mergeCell ref="B51:D51"/>
    <mergeCell ref="L51:P51"/>
    <mergeCell ref="L53:S53"/>
    <mergeCell ref="B63:D63"/>
    <mergeCell ref="F63:I63"/>
    <mergeCell ref="B53:E53"/>
    <mergeCell ref="B55:E55"/>
    <mergeCell ref="G55:I55"/>
    <mergeCell ref="F53:G53"/>
    <mergeCell ref="H51:J51"/>
    <mergeCell ref="B45:E45"/>
    <mergeCell ref="F45:G45"/>
    <mergeCell ref="B41:E41"/>
    <mergeCell ref="F41:G41"/>
    <mergeCell ref="F37:G37"/>
    <mergeCell ref="B39:E39"/>
    <mergeCell ref="I35:K35"/>
    <mergeCell ref="H39:J39"/>
    <mergeCell ref="F57:I57"/>
    <mergeCell ref="I59:J59"/>
    <mergeCell ref="L59:R59"/>
    <mergeCell ref="B12:E12"/>
    <mergeCell ref="B14:E14"/>
    <mergeCell ref="B37:D37"/>
    <mergeCell ref="F22:I22"/>
    <mergeCell ref="F33:H33"/>
    <mergeCell ref="B16:E16"/>
    <mergeCell ref="B18:E18"/>
    <mergeCell ref="B20:E20"/>
    <mergeCell ref="E27:H27"/>
    <mergeCell ref="F18:G18"/>
    <mergeCell ref="F20:I20"/>
    <mergeCell ref="F14:J14"/>
    <mergeCell ref="F12:J12"/>
    <mergeCell ref="F16:J16"/>
    <mergeCell ref="I33:J33"/>
    <mergeCell ref="I31:J31"/>
    <mergeCell ref="B22:E22"/>
    <mergeCell ref="B24:E24"/>
    <mergeCell ref="F35:H35"/>
    <mergeCell ref="B29:J29"/>
    <mergeCell ref="F31:G31"/>
    <mergeCell ref="B31:E31"/>
    <mergeCell ref="B33:D33"/>
    <mergeCell ref="B35:D35"/>
    <mergeCell ref="B112:C112"/>
    <mergeCell ref="G109:H109"/>
    <mergeCell ref="B57:D57"/>
    <mergeCell ref="F59:G59"/>
    <mergeCell ref="B97:J102"/>
    <mergeCell ref="B96:J96"/>
    <mergeCell ref="B64:J64"/>
    <mergeCell ref="B59:E59"/>
    <mergeCell ref="D81:F81"/>
    <mergeCell ref="D84:F84"/>
    <mergeCell ref="B61:E61"/>
    <mergeCell ref="F61:G61"/>
    <mergeCell ref="D79:F79"/>
    <mergeCell ref="B109:E109"/>
    <mergeCell ref="D94:F94"/>
    <mergeCell ref="D82:F82"/>
    <mergeCell ref="B95:C95"/>
    <mergeCell ref="D95:J95"/>
    <mergeCell ref="H76:J76"/>
    <mergeCell ref="B83:C83"/>
    <mergeCell ref="D83:J83"/>
    <mergeCell ref="B86:C86"/>
    <mergeCell ref="D86:J86"/>
    <mergeCell ref="B80:C80"/>
    <mergeCell ref="F24:I24"/>
    <mergeCell ref="H26:I26"/>
    <mergeCell ref="B28:J28"/>
    <mergeCell ref="B26:E26"/>
    <mergeCell ref="D78:F78"/>
    <mergeCell ref="B49:E49"/>
    <mergeCell ref="F49:G49"/>
    <mergeCell ref="B43:E43"/>
    <mergeCell ref="G108:H108"/>
    <mergeCell ref="D93:F93"/>
    <mergeCell ref="D87:F87"/>
    <mergeCell ref="D88:F88"/>
    <mergeCell ref="D85:F85"/>
    <mergeCell ref="B47:E47"/>
    <mergeCell ref="D80:J80"/>
    <mergeCell ref="D90:F90"/>
    <mergeCell ref="B89:C89"/>
    <mergeCell ref="D89:J89"/>
    <mergeCell ref="B92:C92"/>
    <mergeCell ref="D92:J92"/>
    <mergeCell ref="F43:G43"/>
    <mergeCell ref="F39:G39"/>
    <mergeCell ref="H45:J45"/>
    <mergeCell ref="F47:G47"/>
    <mergeCell ref="I72:J75"/>
    <mergeCell ref="B108:E108"/>
    <mergeCell ref="D91:F91"/>
    <mergeCell ref="O64:R64"/>
    <mergeCell ref="O72:R72"/>
    <mergeCell ref="O73:P75"/>
    <mergeCell ref="R73:R75"/>
    <mergeCell ref="O70:P70"/>
    <mergeCell ref="O66:R66"/>
    <mergeCell ref="O67:P69"/>
    <mergeCell ref="R67:R69"/>
    <mergeCell ref="O76:P76"/>
    <mergeCell ref="L79:N79"/>
  </mergeCells>
  <phoneticPr fontId="14" type="noConversion"/>
  <conditionalFormatting sqref="G55:I55">
    <cfRule type="expression" dxfId="55" priority="16">
      <formula>$F$55=ja</formula>
    </cfRule>
  </conditionalFormatting>
  <conditionalFormatting sqref="F45:G45">
    <cfRule type="expression" dxfId="54" priority="12">
      <formula>$H$37&gt;1</formula>
    </cfRule>
  </conditionalFormatting>
  <conditionalFormatting sqref="F57">
    <cfRule type="expression" dxfId="53" priority="11">
      <formula>$E$57=10</formula>
    </cfRule>
  </conditionalFormatting>
  <conditionalFormatting sqref="F35">
    <cfRule type="expression" dxfId="52" priority="7">
      <formula>$E$35="x"</formula>
    </cfRule>
  </conditionalFormatting>
  <conditionalFormatting sqref="F43:G43">
    <cfRule type="expression" dxfId="51" priority="6">
      <formula>$H$41=1</formula>
    </cfRule>
  </conditionalFormatting>
  <conditionalFormatting sqref="F49:G49">
    <cfRule type="expression" dxfId="50" priority="5">
      <formula>$H$49=1</formula>
    </cfRule>
  </conditionalFormatting>
  <conditionalFormatting sqref="H51:J51">
    <cfRule type="expression" dxfId="49" priority="4">
      <formula>$F$51="Ja"</formula>
    </cfRule>
  </conditionalFormatting>
  <conditionalFormatting sqref="F35:H35">
    <cfRule type="expression" dxfId="48" priority="3">
      <formula>$E$35="y"</formula>
    </cfRule>
  </conditionalFormatting>
  <conditionalFormatting sqref="I59">
    <cfRule type="expression" dxfId="47" priority="1">
      <formula>$F$59="Ja"</formula>
    </cfRule>
  </conditionalFormatting>
  <dataValidations xWindow="753" yWindow="334" count="35">
    <dataValidation type="list" allowBlank="1" showInputMessage="1" showErrorMessage="1" sqref="G66 F49:G49 F55 F51">
      <formula1>ja</formula1>
    </dataValidation>
    <dataValidation type="list" allowBlank="1" showInputMessage="1" showErrorMessage="1" sqref="B79 B94 B82 B88 B91 B85">
      <formula1>tillæg</formula1>
    </dataValidation>
    <dataValidation type="list" allowBlank="1" showInputMessage="1" showErrorMessage="1" sqref="I79 I94 I82 I88 I91 I85">
      <formula1>trin</formula1>
    </dataValidation>
    <dataValidation type="list" allowBlank="1" showInputMessage="1" showErrorMessage="1" sqref="C79 C82 C85 C88 C91 C94">
      <formula1>aftale</formula1>
    </dataValidation>
    <dataValidation allowBlank="1" showInputMessage="1" showErrorMessage="1" promptTitle="Indtestes som:" prompt="ddmmåå" sqref="E44:F44 E38:F38"/>
    <dataValidation allowBlank="1" showInputMessage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I38 K37:K45 G60 I44 G48:J48 G50:J50 G52:J52 H54:J54 G56:I56 K60 G58 K47:K50 K52:K58 H58:J58 H60:J60"/>
    <dataValidation allowBlank="1" showInputMessage="1" showErrorMessage="1" promptTitle="Indtestes som:" prompt="dd-mm-åååå" sqref="F37:G37"/>
    <dataValidation type="list" allowBlank="1" showInputMessage="1" showErrorMessage="1" promptTitle="Vælg fra listen:" prompt="Månedsløn bagud - overenskomst ansat_x000a_Måndesløn forud - tjenestemand_x000a_Måndes-/timeløn - tilkaldevikar" sqref="F41:G42">
      <formula1>ansættelsesforhold</formula1>
    </dataValidation>
    <dataValidation allowBlank="1" showInputMessage="1" showErrorMessage="1" promptTitle="Skal udfyldes hvis:" prompt="mearbejder ansættes i en tidsbegrænset periode_x000a__x000a_Husk_x000a_at give  besked til din lønsagsbehandler hvis medarbederen afholder ferie, 6. ferieuge eller seniordage i fratrædelsesmåneden." sqref="F39:G40"/>
    <dataValidation type="list" allowBlank="1" showInputMessage="1" showErrorMessage="1" promptTitle="Vælg fra listen" prompt="Nyansættelse_x000a_Overflytning " sqref="F31:G31">
      <formula1>aktivitet</formula1>
    </dataValidation>
    <dataValidation type="list" allowBlank="1" showInputMessage="1" showErrorMessage="1" promptTitle="Vælg fra listen" sqref="F47:G47">
      <formula1>vagttype</formula1>
    </dataValidation>
    <dataValidation allowBlank="1" showInputMessage="1" showErrorMessage="1" promptTitle="Indtast Postnr-" prompt="bynavn kommer automatisk" sqref="F26"/>
    <dataValidation allowBlank="1" showInputMessage="1" showErrorMessage="1" promptTitle="Indtestes som:" prompt="##########" sqref="J20:J21 F21"/>
    <dataValidation allowBlank="1" showInputMessage="1" showErrorMessage="1" promptTitle="Omkostningssted/ Kontonummer" prompt="Omkostningssted eller kontonummer skal udfyldes" sqref="J18"/>
    <dataValidation allowBlank="1" showInputMessage="1" showErrorMessage="1" promptTitle="Vagtplan" sqref="F17 J17"/>
    <dataValidation allowBlank="1" showInputMessage="1" showErrorMessage="1" promptTitle="Område" prompt="_x000a_vælg en fra listen" sqref="J13"/>
    <dataValidation allowBlank="1" showInputMessage="1" showErrorMessage="1" promptTitle="Institution/ Enhed/ Afdeling" prompt="vælg en fra listen" sqref="J15"/>
    <dataValidation type="list" allowBlank="1" showInputMessage="1" showErrorMessage="1" promptTitle="Område" prompt="_x000a_vælg en fra listen" sqref="F13:I13">
      <formula1>#REF!</formula1>
    </dataValidation>
    <dataValidation type="list" allowBlank="1" showInputMessage="1" showErrorMessage="1" promptTitle="Institution/ Enhed/ Afdeling" prompt="vælg en fra listen" sqref="F15:I15">
      <formula1>#REF!</formula1>
    </dataValidation>
    <dataValidation allowBlank="1" showInputMessage="1" showErrorMessage="1" promptTitle="Omkostningssted eller kontonr." prompt="skal kun udfyldes, hvis lønudgift skal konteres på et andet omkostningssted._x000a_Eventuel lønfordeling mellem 2 eller flere afdelinger/afsnit skal skrives i bemærkningsfelt." sqref="H18"/>
    <dataValidation allowBlank="1" showErrorMessage="1" promptTitle="Indtestes som:" sqref="F20:I20"/>
    <dataValidation type="list" allowBlank="1" showInputMessage="1" showErrorMessage="1" sqref="F53:G53">
      <formula1>attester</formula1>
    </dataValidation>
    <dataValidation allowBlank="1" showInputMessage="1" showErrorMessage="1" promptTitle="Udfyldes hvis" prompt="ansættelsesdato ikke er den 1. i mdr. F.eks:_x000a_Ansættes pr. 23.01.2013. _x000a_Antal timer pr. uge: 37_x000a_Antal planlagter timer i begyndelses md: 59,2 ( fra 23.1 til 31.1)_x000a_Hvis du ikke kender planlagter timer så skriv &quot;EJ FASTLAGT&quot;" sqref="F45:G45"/>
    <dataValidation allowBlank="1" showInputMessage="1" showErrorMessage="1" promptTitle="Omkostningsfordeling" prompt="skal udfyldes, hvis en del af  lønudgift skal konteres på et andet omkostningssted._x000a_Eventuel lønfordeling mellem 2 eller flere afdelinger/afsnit skal skrives i bemærkningsfelt." sqref="F18:G18"/>
    <dataValidation allowBlank="1" showInputMessage="1" showErrorMessage="1" promptTitle="Omkostningsfordelings %" prompt="skal udfyldes, hvis felt &quot;Omkostningsfordeling til omk. sted&quot; er udfyldt._x000a_Eventuel lønfordeling mellem 2 eller flere afdelinger/afsnit skal skrives i bemærkningsfelt." sqref="I18"/>
    <dataValidation type="list" allowBlank="1" showInputMessage="1" showErrorMessage="1" sqref="G55">
      <formula1>geografi</formula1>
    </dataValidation>
    <dataValidation allowBlank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H47:J47 H49:J49 J55:J57 H53:J53"/>
    <dataValidation type="list" allowBlank="1" showInputMessage="1" showErrorMessage="1" sqref="F61:G61">
      <formula1>Sprogkrav</formula1>
    </dataValidation>
    <dataValidation type="list" allowBlank="1" showInputMessage="1" showErrorMessage="1" promptTitle="Vælg fra listen" prompt=" " sqref="I31:J31">
      <formula1>makreds</formula1>
    </dataValidation>
    <dataValidation type="list" allowBlank="1" showInputMessage="1" showErrorMessage="1" promptTitle="Vagtplan" sqref="F16:J16">
      <formula1>afdeling</formula1>
    </dataValidation>
    <dataValidation type="list" allowBlank="1" showInputMessage="1" showErrorMessage="1" sqref="F12:J12">
      <formula1>område</formula1>
    </dataValidation>
    <dataValidation type="list" allowBlank="1" showInputMessage="1" showErrorMessage="1" sqref="F14:J14">
      <formula1>afdeling</formula1>
    </dataValidation>
    <dataValidation allowBlank="1" showInputMessage="1" showErrorMessage="1" promptTitle="Tillæg skal indtastes" prompt="i 31/3-18 niveau" sqref="J79 J82 J85 J88 J91 J94"/>
    <dataValidation allowBlank="1" showErrorMessage="1" promptTitle="Skal udfyldes hvis:" prompt=" mearbejder ansættes i en tidsbegrænset periode_x000a_" sqref="H59:I59 K59"/>
    <dataValidation type="list" allowBlank="1" showInputMessage="1" showErrorMessage="1" promptTitle="Vælg stilling fra listen" prompt=" af hensyn til ledelsesreferencer og kontering" sqref="F33:H33">
      <formula1>#REF!</formula1>
    </dataValidation>
  </dataValidations>
  <hyperlinks>
    <hyperlink ref="L51:P51" r:id="rId1" tooltip="Tro og love erklæring" display="http://intra.regionsjaelland.dk/personale/min ansættelse/Beskatning/Documents/Tro og love erklæring.pdf"/>
    <hyperlink ref="L53:S53" r:id="rId2" tooltip="Retningslinje for straffeattester og børneattester i Region Sjælland" display="Retningslinje for straffeattester og børneattester i Region Sjælland"/>
    <hyperlink ref="L79" r:id="rId3" tooltip="Oversigt over forhåndsaftaler i Region Sjælland"/>
    <hyperlink ref="L59:R59" r:id="rId4" display="http://intra.regionsjaelland.dk/personale/rekruttering og ans%C3%A6ttelse/international rekruttering/Documents/Arbejdsgang vedr.%E2%80%8B opholds- og arbejdstilladelse samt social sikring.pdf"/>
  </hyperlinks>
  <pageMargins left="0.19685039370078741" right="0.19685039370078741" top="0.19685039370078741" bottom="0.19685039370078741" header="0" footer="0"/>
  <pageSetup paperSize="9" orientation="portrait" r:id="rId5"/>
  <headerFooter alignWithMargins="0">
    <oddFooter>&amp;C&amp;P</oddFooter>
  </headerFooter>
  <rowBreaks count="1" manualBreakCount="1">
    <brk id="61" max="16383" man="1"/>
  </rowBreaks>
  <cellWatches>
    <cellWatch r="F37"/>
  </cellWatches>
  <ignoredErrors>
    <ignoredError sqref="H26" evalError="1"/>
    <ignoredError sqref="L51" unlockedFormula="1"/>
  </ignoredErrors>
  <drawing r:id="rId6"/>
  <legacy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8414BF76-DB73-44DF-8903-9135957B03A9}">
            <xm:f>NOT(ISERROR(SEARCH("JA",G55)))</xm:f>
            <xm:f>"JA"</xm:f>
            <x14:dxf/>
          </x14:cfRule>
          <xm:sqref>G55:I55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53" yWindow="334" count="2">
        <x14:dataValidation type="list" allowBlank="1" showInputMessage="1" showErrorMessage="1">
          <x14:formula1>
            <xm:f>'Ark2'!$E$1:$E$3</xm:f>
          </x14:formula1>
          <xm:sqref>F59</xm:sqref>
        </x14:dataValidation>
        <x14:dataValidation type="list" allowBlank="1" showErrorMessage="1" promptTitle="Skal udfyldes hvis:" prompt=" mearbejder ansættes i en tidsbegrænset periode_x000a__x000a_Husk_x000a_at give  besked til din lønsagsbehandler hvis medarbederen afholder ferie, 6. ferieuge eller seniordage i fratrædelsesmåneden.">
          <x14:formula1>
            <xm:f>'Ark2'!$A$14:$A$15</xm:f>
          </x14:formula1>
          <xm:sqref>H51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8">
    <tabColor rgb="FF92D050"/>
  </sheetPr>
  <dimension ref="A1:V65"/>
  <sheetViews>
    <sheetView showGridLines="0" showRowColHeaders="0" showZeros="0" showOutlineSymbols="0" topLeftCell="A34" zoomScaleNormal="100" workbookViewId="0">
      <selection activeCell="G37" sqref="F37:K39"/>
    </sheetView>
  </sheetViews>
  <sheetFormatPr defaultColWidth="9.140625" defaultRowHeight="12.75" x14ac:dyDescent="0.2"/>
  <cols>
    <col min="1" max="1" width="0.85546875" style="2" customWidth="1"/>
    <col min="2" max="2" width="6.140625" style="2" customWidth="1"/>
    <col min="3" max="3" width="6.85546875" style="2" customWidth="1"/>
    <col min="4" max="4" width="11" style="2" customWidth="1"/>
    <col min="5" max="5" width="11.85546875" style="2" customWidth="1"/>
    <col min="6" max="6" width="13.140625" style="2" customWidth="1"/>
    <col min="7" max="7" width="8.42578125" style="2" customWidth="1"/>
    <col min="8" max="8" width="9" style="2" customWidth="1"/>
    <col min="9" max="9" width="10" style="2" customWidth="1"/>
    <col min="10" max="10" width="16.28515625" style="2" customWidth="1"/>
    <col min="11" max="11" width="9" style="2" customWidth="1"/>
    <col min="12" max="12" width="0.42578125" style="2" customWidth="1"/>
    <col min="13" max="13" width="15.5703125" style="2" hidden="1" customWidth="1"/>
    <col min="14" max="19" width="9.140625" style="2"/>
    <col min="20" max="20" width="13.5703125" style="2" customWidth="1"/>
    <col min="21" max="21" width="9.140625" style="2"/>
    <col min="22" max="22" width="19.7109375" style="2" customWidth="1"/>
    <col min="23" max="16384" width="9.140625" style="2"/>
  </cols>
  <sheetData>
    <row r="1" spans="1:13" x14ac:dyDescent="0.2">
      <c r="A1" s="3"/>
    </row>
    <row r="2" spans="1:13" x14ac:dyDescent="0.2">
      <c r="A2" s="3"/>
    </row>
    <row r="3" spans="1:13" x14ac:dyDescent="0.2">
      <c r="A3" s="3"/>
    </row>
    <row r="4" spans="1:13" x14ac:dyDescent="0.2">
      <c r="A4" s="3"/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ht="23.25" customHeight="1" x14ac:dyDescent="0.2">
      <c r="A8" s="3"/>
      <c r="D8" s="483" t="str">
        <f>IF(F26="Konstitution","Indstilling til konstitution",IF(F26="Individuelt tillæg","Indstilling til tillæg",IF($F$26="Udlån til Sundhedsplatform","Indstilling til udlån",IF($F$26="Omkostningsfordeling","",IF(F26="Fastansættelse","Indstilling til fastansættelse",IF(F26="Forlængelse af ansættelsen","Indstilling til forlængelse af ansættelsen","Tillæg til ansættelsesbrev"))))))</f>
        <v>Tillæg til ansættelsesbrev</v>
      </c>
      <c r="E8" s="483"/>
      <c r="F8" s="483"/>
      <c r="G8" s="483"/>
      <c r="H8" s="483"/>
      <c r="I8" s="91"/>
      <c r="J8" s="91"/>
      <c r="K8" s="91"/>
      <c r="M8" s="3"/>
    </row>
    <row r="9" spans="1:13" x14ac:dyDescent="0.2">
      <c r="A9" s="3"/>
      <c r="M9" s="3"/>
    </row>
    <row r="10" spans="1:13" ht="15" x14ac:dyDescent="0.2">
      <c r="A10" s="3"/>
      <c r="B10" s="201" t="str">
        <f>IF($F$26="TR/FTR honorering","Anmeldelse fra den faglige organisation skal medsendes Personaleblanketten","Eventuel ansøgning  skal vedlægges")</f>
        <v>Eventuel ansøgning  skal vedlægges</v>
      </c>
      <c r="M10" s="3"/>
    </row>
    <row r="11" spans="1:13" ht="6.95" customHeight="1" x14ac:dyDescent="0.2">
      <c r="A11" s="3"/>
      <c r="M11" s="3"/>
    </row>
    <row r="12" spans="1:13" ht="7.5" customHeight="1" x14ac:dyDescent="0.2">
      <c r="A12" s="3"/>
      <c r="B12" s="67"/>
      <c r="C12" s="68"/>
      <c r="D12" s="68"/>
      <c r="E12" s="68"/>
      <c r="F12" s="68"/>
      <c r="G12" s="68"/>
      <c r="H12" s="68"/>
      <c r="I12" s="68"/>
      <c r="J12" s="68"/>
      <c r="K12" s="69"/>
      <c r="L12" s="3"/>
      <c r="M12" s="3"/>
    </row>
    <row r="13" spans="1:13" ht="20.100000000000001" customHeight="1" x14ac:dyDescent="0.2">
      <c r="A13" s="3"/>
      <c r="B13" s="461" t="s">
        <v>702</v>
      </c>
      <c r="C13" s="462"/>
      <c r="D13" s="462"/>
      <c r="E13" s="462"/>
      <c r="F13" s="394"/>
      <c r="G13" s="394"/>
      <c r="H13" s="394"/>
      <c r="I13" s="394"/>
      <c r="J13" s="394"/>
      <c r="K13" s="23"/>
      <c r="L13" s="3"/>
      <c r="M13" s="3"/>
    </row>
    <row r="14" spans="1:13" ht="2.4500000000000002" customHeight="1" x14ac:dyDescent="0.2">
      <c r="A14" s="3"/>
      <c r="B14" s="57"/>
      <c r="C14" s="58"/>
      <c r="D14" s="58"/>
      <c r="E14" s="58"/>
      <c r="F14" s="62"/>
      <c r="G14" s="62"/>
      <c r="H14" s="62"/>
      <c r="I14" s="62"/>
      <c r="J14" s="62"/>
      <c r="K14" s="23"/>
      <c r="L14" s="3"/>
      <c r="M14" s="3"/>
    </row>
    <row r="15" spans="1:13" ht="20.100000000000001" customHeight="1" x14ac:dyDescent="0.2">
      <c r="A15" s="3"/>
      <c r="B15" s="461" t="s">
        <v>826</v>
      </c>
      <c r="C15" s="462"/>
      <c r="D15" s="462"/>
      <c r="E15" s="462"/>
      <c r="F15" s="394"/>
      <c r="G15" s="394"/>
      <c r="H15" s="394"/>
      <c r="I15" s="394"/>
      <c r="J15" s="394"/>
      <c r="K15" s="23"/>
      <c r="L15" s="3"/>
      <c r="M15" s="3"/>
    </row>
    <row r="16" spans="1:13" ht="2.4500000000000002" customHeight="1" x14ac:dyDescent="0.2">
      <c r="A16" s="3"/>
      <c r="B16" s="57"/>
      <c r="C16" s="58"/>
      <c r="D16" s="58"/>
      <c r="E16" s="58"/>
      <c r="F16" s="62"/>
      <c r="G16" s="62"/>
      <c r="H16" s="62"/>
      <c r="I16" s="62"/>
      <c r="J16" s="62"/>
      <c r="K16" s="23"/>
      <c r="L16" s="3"/>
      <c r="M16" s="3"/>
    </row>
    <row r="17" spans="1:22" s="71" customFormat="1" ht="20.100000000000001" customHeight="1" x14ac:dyDescent="0.2">
      <c r="A17" s="70"/>
      <c r="B17" s="461" t="s">
        <v>828</v>
      </c>
      <c r="C17" s="462"/>
      <c r="D17" s="462"/>
      <c r="E17" s="462"/>
      <c r="F17" s="466"/>
      <c r="G17" s="466"/>
      <c r="H17" s="466"/>
      <c r="I17" s="466"/>
      <c r="J17" s="466"/>
      <c r="K17" s="23"/>
      <c r="L17" s="70"/>
      <c r="M17" s="70"/>
    </row>
    <row r="18" spans="1:22" s="71" customFormat="1" ht="2.4500000000000002" customHeight="1" x14ac:dyDescent="0.2">
      <c r="A18" s="70"/>
      <c r="B18" s="57"/>
      <c r="C18" s="58"/>
      <c r="D18" s="58"/>
      <c r="E18" s="58"/>
      <c r="F18" s="66"/>
      <c r="G18" s="66"/>
      <c r="H18" s="66"/>
      <c r="I18" s="66"/>
      <c r="J18" s="66"/>
      <c r="K18" s="23"/>
      <c r="L18" s="70"/>
      <c r="M18" s="70"/>
    </row>
    <row r="19" spans="1:22" ht="20.100000000000001" customHeight="1" x14ac:dyDescent="0.2">
      <c r="A19" s="3"/>
      <c r="B19" s="461" t="s">
        <v>816</v>
      </c>
      <c r="C19" s="462"/>
      <c r="D19" s="462"/>
      <c r="E19" s="462"/>
      <c r="F19" s="466"/>
      <c r="G19" s="466"/>
      <c r="H19" s="466"/>
      <c r="I19" s="466"/>
      <c r="J19" s="466"/>
      <c r="K19" s="23"/>
      <c r="L19" s="3"/>
      <c r="M19" s="3"/>
    </row>
    <row r="20" spans="1:22" ht="2.4500000000000002" customHeight="1" x14ac:dyDescent="0.2">
      <c r="A20" s="3"/>
      <c r="B20" s="57"/>
      <c r="C20" s="58"/>
      <c r="D20" s="58"/>
      <c r="E20" s="58"/>
      <c r="F20" s="62"/>
      <c r="G20" s="62"/>
      <c r="H20" s="62"/>
      <c r="I20" s="62"/>
      <c r="J20" s="62"/>
      <c r="K20" s="23"/>
      <c r="L20" s="3"/>
      <c r="M20" s="3"/>
    </row>
    <row r="21" spans="1:22" ht="20.100000000000001" customHeight="1" x14ac:dyDescent="0.2">
      <c r="A21" s="3"/>
      <c r="B21" s="461" t="s">
        <v>817</v>
      </c>
      <c r="C21" s="462"/>
      <c r="D21" s="462"/>
      <c r="E21" s="462"/>
      <c r="F21" s="466"/>
      <c r="G21" s="466"/>
      <c r="H21" s="466"/>
      <c r="I21" s="466"/>
      <c r="J21" s="466"/>
      <c r="K21" s="23"/>
      <c r="L21" s="3"/>
      <c r="M21" s="3"/>
      <c r="V21" s="157"/>
    </row>
    <row r="22" spans="1:22" ht="6" customHeight="1" x14ac:dyDescent="0.2">
      <c r="A22" s="3"/>
      <c r="B22" s="72"/>
      <c r="C22" s="73"/>
      <c r="D22" s="73"/>
      <c r="E22" s="399"/>
      <c r="F22" s="399"/>
      <c r="G22" s="399"/>
      <c r="H22" s="399"/>
      <c r="I22" s="73"/>
      <c r="J22" s="73"/>
      <c r="K22" s="74"/>
      <c r="L22" s="3"/>
      <c r="M22" s="3"/>
    </row>
    <row r="23" spans="1:22" ht="5.0999999999999996" customHeight="1" x14ac:dyDescent="0.2">
      <c r="A23" s="3"/>
      <c r="B23" s="5"/>
      <c r="C23" s="6"/>
      <c r="D23" s="1"/>
      <c r="E23" s="1"/>
      <c r="F23" s="1"/>
      <c r="G23" s="1"/>
      <c r="H23" s="1"/>
      <c r="I23" s="1"/>
      <c r="J23" s="1"/>
      <c r="K23" s="1"/>
      <c r="M23" s="3"/>
    </row>
    <row r="24" spans="1:22" ht="15" x14ac:dyDescent="0.2">
      <c r="A24" s="3"/>
      <c r="B24" s="472" t="s">
        <v>798</v>
      </c>
      <c r="C24" s="473"/>
      <c r="D24" s="473"/>
      <c r="E24" s="473"/>
      <c r="F24" s="473"/>
      <c r="G24" s="473"/>
      <c r="H24" s="473"/>
      <c r="I24" s="473"/>
      <c r="J24" s="473"/>
      <c r="K24" s="474"/>
      <c r="L24" s="75"/>
      <c r="M24" s="3"/>
      <c r="S24" s="381" t="s">
        <v>3267</v>
      </c>
      <c r="T24" s="381"/>
      <c r="U24" s="381"/>
      <c r="V24" s="381"/>
    </row>
    <row r="25" spans="1:22" ht="6.95" customHeight="1" thickBot="1" x14ac:dyDescent="0.25">
      <c r="A25" s="3"/>
      <c r="B25" s="77"/>
      <c r="C25" s="21"/>
      <c r="D25" s="24"/>
      <c r="E25" s="24"/>
      <c r="F25" s="24"/>
      <c r="G25" s="11"/>
      <c r="H25" s="11"/>
      <c r="I25" s="11"/>
      <c r="J25" s="11"/>
      <c r="K25" s="25"/>
      <c r="M25" s="3"/>
    </row>
    <row r="26" spans="1:22" ht="20.100000000000001" customHeight="1" x14ac:dyDescent="0.2">
      <c r="A26" s="3"/>
      <c r="B26" s="467" t="s">
        <v>829</v>
      </c>
      <c r="C26" s="468"/>
      <c r="D26" s="468"/>
      <c r="E26" s="191"/>
      <c r="F26" s="469"/>
      <c r="G26" s="469"/>
      <c r="H26" s="469"/>
      <c r="I26" s="14"/>
      <c r="J26" s="14"/>
      <c r="K26" s="45"/>
      <c r="M26" s="3"/>
      <c r="S26" s="390" t="s">
        <v>928</v>
      </c>
      <c r="T26" s="391"/>
      <c r="U26" s="391"/>
      <c r="V26" s="392"/>
    </row>
    <row r="27" spans="1:22" ht="2.4500000000000002" customHeight="1" x14ac:dyDescent="0.2">
      <c r="A27" s="3"/>
      <c r="B27" s="192"/>
      <c r="C27" s="193"/>
      <c r="D27" s="109"/>
      <c r="E27" s="109"/>
      <c r="F27" s="102"/>
      <c r="G27" s="103"/>
      <c r="H27" s="103"/>
      <c r="I27" s="11"/>
      <c r="J27" s="11"/>
      <c r="K27" s="25"/>
      <c r="M27" s="3"/>
      <c r="S27" s="385" t="s">
        <v>3270</v>
      </c>
      <c r="T27" s="386"/>
      <c r="U27" s="14"/>
      <c r="V27" s="387" t="s">
        <v>3268</v>
      </c>
    </row>
    <row r="28" spans="1:22" ht="20.100000000000001" customHeight="1" x14ac:dyDescent="0.2">
      <c r="A28" s="3"/>
      <c r="B28" s="467" t="str">
        <f>IF(F26="Tillidsrepræsentant","Erhvervet den (valgdato)",IF(F26="Arbejdsmiljøgruppemedlem","Erhvervet den (valgdato)","Fra den"))</f>
        <v>Fra den</v>
      </c>
      <c r="C28" s="468"/>
      <c r="D28" s="468"/>
      <c r="E28" s="468"/>
      <c r="F28" s="469"/>
      <c r="G28" s="469"/>
      <c r="H28" s="469"/>
      <c r="I28" s="14"/>
      <c r="J28" s="121"/>
      <c r="K28" s="122" t="str">
        <f>IF(K42="SHK",ændring!M38,"")</f>
        <v/>
      </c>
      <c r="L28" s="12"/>
      <c r="M28" s="3"/>
      <c r="S28" s="385"/>
      <c r="T28" s="386"/>
      <c r="U28" s="14"/>
      <c r="V28" s="387"/>
    </row>
    <row r="29" spans="1:22" ht="2.4500000000000002" customHeight="1" x14ac:dyDescent="0.2">
      <c r="A29" s="3"/>
      <c r="B29" s="192"/>
      <c r="C29" s="194"/>
      <c r="D29" s="194"/>
      <c r="E29" s="194"/>
      <c r="F29" s="123"/>
      <c r="G29" s="123"/>
      <c r="H29" s="123"/>
      <c r="I29" s="123"/>
      <c r="J29" s="123"/>
      <c r="K29" s="124"/>
      <c r="L29" s="12"/>
      <c r="M29" s="3"/>
      <c r="S29" s="385"/>
      <c r="T29" s="386"/>
      <c r="U29" s="14"/>
      <c r="V29" s="387"/>
    </row>
    <row r="30" spans="1:22" ht="20.100000000000001" customHeight="1" x14ac:dyDescent="0.25">
      <c r="A30" s="3"/>
      <c r="B30" s="467" t="str">
        <f>IF(F26="Fastansættelse","Evt. arbejdstidsnorm pr. uge",IF(F26="Tillæg - ophører","Funk./kva./Z- tillæg for",IF(F26="Arbejdsmiljøgruppemedlem","Startdato for virke i arb.miljøgr.",IF(F26="Stilling/titelskift","Ny stillingsbetegnelse/Titel","Til den"))))</f>
        <v>Til den</v>
      </c>
      <c r="C30" s="468"/>
      <c r="D30" s="468"/>
      <c r="E30" s="468"/>
      <c r="F30" s="469"/>
      <c r="G30" s="469"/>
      <c r="H30" s="469"/>
      <c r="I30" s="308" t="str">
        <f>IF(F26="Fastansættelse","timer",IF(F26="Tillæg - ophører","",IF(F26="Arbejdsmiljøgruppemedlem","",IF(F26="Stilling/titelskift","","(Hvis aktivitet er tidsbegrænset)"))))</f>
        <v>(Hvis aktivitet er tidsbegrænset)</v>
      </c>
      <c r="J30" s="121"/>
      <c r="K30" s="122"/>
      <c r="L30" s="12"/>
      <c r="M30" s="262" t="str">
        <f>IF(F26="Stilling/titelskift","Oversigt over gældende stillingsbetagnelse","")</f>
        <v/>
      </c>
      <c r="S30" s="388"/>
      <c r="T30" s="389"/>
      <c r="U30" s="14"/>
      <c r="V30" s="307">
        <f>S30*1.344105</f>
        <v>0</v>
      </c>
    </row>
    <row r="31" spans="1:22" ht="2.4500000000000002" customHeight="1" thickBot="1" x14ac:dyDescent="0.25">
      <c r="A31" s="3"/>
      <c r="B31" s="195"/>
      <c r="C31" s="196"/>
      <c r="D31" s="196"/>
      <c r="E31" s="197"/>
      <c r="F31" s="104"/>
      <c r="G31" s="104"/>
      <c r="H31" s="105"/>
      <c r="I31" s="15"/>
      <c r="J31" s="15"/>
      <c r="K31" s="26"/>
      <c r="L31" s="12"/>
      <c r="M31" s="3"/>
      <c r="S31" s="305"/>
      <c r="T31" s="304"/>
      <c r="U31" s="304"/>
      <c r="V31" s="306"/>
    </row>
    <row r="32" spans="1:22" ht="20.100000000000001" customHeight="1" x14ac:dyDescent="0.2">
      <c r="A32" s="3"/>
      <c r="B32" s="467" t="str">
        <f>IF($F$26="Tillidsrepræsentant","Dato for RS' godkendelse af valg",IF($F$26="Omkostningsfordeling","Procent",IF($F$26="Overflytning","Fra afdeling/afsnit",IF($F$26="Forlængelse af ansættelsen","Evt. arbejdstidsnorm pr. uge",IF($F$26="Konstitution","Konstitueres som",IF($F$26="Ændring af vagttype","Vagttype",IF($F$26="Tillæg - ophører","Beløb/trin",IF($F$26="Arbejdstidsnorm pr. uge","Fra",IF($F$26="Tillæg iht. forhåndsaftale","Funk./kva./Z- tillæg for",IF(F26="Arbejdsmiljøgruppemedlem","Til dato (ved stop af tillidshverv)",IF($F$26="Individuelt tillæg","Funk./kva./Z- tillæg for","")))))))))))</f>
        <v/>
      </c>
      <c r="C32" s="468"/>
      <c r="D32" s="468"/>
      <c r="E32" s="468"/>
      <c r="F32" s="469"/>
      <c r="G32" s="469"/>
      <c r="H32" s="469"/>
      <c r="I32" s="463" t="str">
        <f>IF($F$26="Arbejdstidsnorm pr. uge","Timer",IF($F$26="Individuelt tillæg","Yderligere begrundelse skal skrives i bemærkning",IF($F$26="Tillæg iht. forhåndsaftale","Yderligere begrundelse skal skrives i bemærkning","")))</f>
        <v/>
      </c>
      <c r="J32" s="463"/>
      <c r="K32" s="464"/>
      <c r="L32" s="9"/>
      <c r="M32" s="3"/>
      <c r="S32" s="390" t="s">
        <v>927</v>
      </c>
      <c r="T32" s="391"/>
      <c r="U32" s="391"/>
      <c r="V32" s="392"/>
    </row>
    <row r="33" spans="1:22" ht="2.4500000000000002" customHeight="1" x14ac:dyDescent="0.2">
      <c r="A33" s="3"/>
      <c r="B33" s="198"/>
      <c r="C33" s="196"/>
      <c r="D33" s="196"/>
      <c r="E33" s="197"/>
      <c r="F33" s="104"/>
      <c r="G33" s="104"/>
      <c r="H33" s="105"/>
      <c r="I33" s="463"/>
      <c r="J33" s="463"/>
      <c r="K33" s="464"/>
      <c r="L33" s="12"/>
      <c r="M33" s="3"/>
      <c r="S33" s="385" t="s">
        <v>3269</v>
      </c>
      <c r="T33" s="386"/>
      <c r="U33" s="14"/>
      <c r="V33" s="387" t="s">
        <v>3268</v>
      </c>
    </row>
    <row r="34" spans="1:22" ht="20.100000000000001" customHeight="1" x14ac:dyDescent="0.2">
      <c r="A34" s="3"/>
      <c r="B34" s="467" t="str">
        <f>IF($F$26="Overflytning","Til afdeling/afsnit",IF($F$26="Arbejdstidsnorm pr. uge","Til",IF($F$26="Tillæg iht. forhåndsaftale","Beløb/trin",IF($F$26="Tillidsrepræsentant","Repr. for antal medarb.:",IF($F$26="Individuelt tillæg","Beløb/trin",IF($F$26="Omkostningsfordeling","Til omkostningssted",IF(F26="Arbejdsmiljøgruppemedlem","Arbejdsmiljøleder (navn)","")))))))</f>
        <v/>
      </c>
      <c r="C34" s="468"/>
      <c r="D34" s="468"/>
      <c r="E34" s="468"/>
      <c r="F34" s="470"/>
      <c r="G34" s="470"/>
      <c r="H34" s="470"/>
      <c r="I34" s="475" t="str">
        <f>IF($F$26="Arbejdstidsnorm pr. uge","Timer",IF(F26="Arbejdsmiljøgruppemedlem","(ved anmeldelse af arbejdsmiljørepræ.)",""))</f>
        <v/>
      </c>
      <c r="J34" s="475"/>
      <c r="K34" s="476"/>
      <c r="L34" s="12"/>
      <c r="M34" s="3"/>
      <c r="S34" s="385"/>
      <c r="T34" s="386"/>
      <c r="U34" s="14"/>
      <c r="V34" s="387"/>
    </row>
    <row r="35" spans="1:22" ht="2.4500000000000002" customHeight="1" x14ac:dyDescent="0.2">
      <c r="A35" s="3"/>
      <c r="B35" s="199"/>
      <c r="C35" s="193"/>
      <c r="D35" s="109"/>
      <c r="E35" s="109"/>
      <c r="F35" s="104"/>
      <c r="G35" s="106"/>
      <c r="H35" s="103"/>
      <c r="I35" s="24"/>
      <c r="J35" s="24"/>
      <c r="K35" s="117"/>
      <c r="L35" s="12"/>
      <c r="M35" s="3"/>
      <c r="S35" s="385"/>
      <c r="T35" s="386"/>
      <c r="U35" s="14"/>
      <c r="V35" s="387"/>
    </row>
    <row r="36" spans="1:22" ht="20.100000000000001" customHeight="1" x14ac:dyDescent="0.2">
      <c r="A36" s="3"/>
      <c r="B36" s="467" t="str">
        <f>IF($F$26="Overflytning","Vagtplan:",IF($F$26="Individuelt tillæg","Engangsbeløb",""))</f>
        <v/>
      </c>
      <c r="C36" s="468"/>
      <c r="D36" s="468"/>
      <c r="E36" s="468"/>
      <c r="F36" s="471"/>
      <c r="G36" s="471"/>
      <c r="H36" s="471"/>
      <c r="I36" s="49" t="str">
        <f>IF(F26="Individuelt tillæg","(nutidskr.)","")</f>
        <v/>
      </c>
      <c r="J36" s="126"/>
      <c r="K36" s="125"/>
      <c r="L36" s="12"/>
      <c r="M36" s="3"/>
      <c r="S36" s="388"/>
      <c r="T36" s="389"/>
      <c r="U36" s="14"/>
      <c r="V36" s="307">
        <f>S36*1.182816</f>
        <v>0</v>
      </c>
    </row>
    <row r="37" spans="1:22" ht="2.4500000000000002" customHeight="1" thickBot="1" x14ac:dyDescent="0.25">
      <c r="A37" s="3"/>
      <c r="B37" s="192"/>
      <c r="C37" s="193"/>
      <c r="D37" s="196"/>
      <c r="E37" s="196"/>
      <c r="F37" s="104"/>
      <c r="G37" s="106"/>
      <c r="H37" s="106"/>
      <c r="I37" s="49"/>
      <c r="J37" s="116"/>
      <c r="K37" s="117"/>
      <c r="L37" s="12"/>
      <c r="M37" s="70"/>
      <c r="S37" s="305"/>
      <c r="T37" s="304"/>
      <c r="U37" s="304"/>
      <c r="V37" s="306"/>
    </row>
    <row r="38" spans="1:22" ht="20.100000000000001" customHeight="1" x14ac:dyDescent="0.2">
      <c r="A38" s="3"/>
      <c r="B38" s="467" t="str">
        <f>IF($F$26="Overflytning","Omkost.fordeling til omk.sted:","")</f>
        <v/>
      </c>
      <c r="C38" s="468"/>
      <c r="D38" s="468"/>
      <c r="E38" s="468"/>
      <c r="F38" s="471"/>
      <c r="G38" s="471"/>
      <c r="H38" s="471"/>
      <c r="I38" s="115"/>
      <c r="J38" s="42"/>
      <c r="K38" s="156"/>
      <c r="L38" s="12"/>
      <c r="M38" s="3"/>
    </row>
    <row r="39" spans="1:22" ht="2.4500000000000002" customHeight="1" x14ac:dyDescent="0.2">
      <c r="A39" s="3"/>
      <c r="B39" s="192"/>
      <c r="C39" s="193"/>
      <c r="D39" s="196"/>
      <c r="E39" s="196"/>
      <c r="F39" s="104"/>
      <c r="G39" s="104"/>
      <c r="H39" s="104"/>
      <c r="I39" s="15"/>
      <c r="J39" s="15"/>
      <c r="K39" s="117"/>
      <c r="L39" s="12"/>
      <c r="M39" s="70"/>
    </row>
    <row r="40" spans="1:22" ht="20.100000000000001" customHeight="1" x14ac:dyDescent="0.2">
      <c r="A40" s="3"/>
      <c r="B40" s="467" t="str">
        <f>IF($F$26="Tillidsrepræsentant","Forhandlingskompetence",IF($F$26="Individuelt tillæg","Er godkendt af Staben/PL",IF($F$26="Tillæg iht. forhåndsaftale","Er godkendt af Staben/PL","")))</f>
        <v/>
      </c>
      <c r="C40" s="468"/>
      <c r="D40" s="468"/>
      <c r="E40" s="468"/>
      <c r="F40" s="471"/>
      <c r="G40" s="471"/>
      <c r="H40" s="471"/>
      <c r="I40" s="185"/>
      <c r="J40" s="126"/>
      <c r="K40" s="125"/>
      <c r="L40" s="12"/>
      <c r="M40" s="3"/>
    </row>
    <row r="41" spans="1:22" ht="2.4500000000000002" customHeight="1" x14ac:dyDescent="0.2">
      <c r="A41" s="3"/>
      <c r="B41" s="192"/>
      <c r="C41" s="194"/>
      <c r="D41" s="194"/>
      <c r="E41" s="194"/>
      <c r="F41" s="123"/>
      <c r="G41" s="123"/>
      <c r="H41" s="123"/>
      <c r="I41" s="123"/>
      <c r="J41" s="123"/>
      <c r="K41" s="124"/>
      <c r="L41" s="12"/>
      <c r="M41" s="3"/>
    </row>
    <row r="42" spans="1:22" ht="20.100000000000001" customHeight="1" x14ac:dyDescent="0.2">
      <c r="A42" s="3"/>
      <c r="B42" s="467" t="str">
        <f>IF($F$26="Tillidsrepræsentant","Funktion",IF($F$26="Arbejdsmiljøgruppemedlem","Funktion",""))</f>
        <v/>
      </c>
      <c r="C42" s="468"/>
      <c r="D42" s="468"/>
      <c r="E42" s="200" t="str">
        <f>IF(B42="Funktion",1,"")</f>
        <v/>
      </c>
      <c r="F42" s="471"/>
      <c r="G42" s="471"/>
      <c r="H42" s="471"/>
      <c r="I42" s="471"/>
      <c r="J42" s="471"/>
      <c r="K42" s="190" t="str">
        <f>IF(F48="Leder","",'TR FTR AMIR'!J10)</f>
        <v/>
      </c>
      <c r="L42" s="12"/>
    </row>
    <row r="43" spans="1:22" ht="2.4500000000000002" customHeight="1" x14ac:dyDescent="0.2">
      <c r="A43" s="3"/>
      <c r="B43" s="192"/>
      <c r="C43" s="194"/>
      <c r="D43" s="194"/>
      <c r="E43" s="194"/>
      <c r="F43" s="123"/>
      <c r="G43" s="123"/>
      <c r="H43" s="123"/>
      <c r="I43" s="123"/>
      <c r="J43" s="123"/>
      <c r="K43" s="124"/>
      <c r="L43" s="12"/>
      <c r="M43" s="3"/>
    </row>
    <row r="44" spans="1:22" ht="20.100000000000001" customHeight="1" x14ac:dyDescent="0.2">
      <c r="A44" s="3"/>
      <c r="B44" s="467" t="str">
        <f>IF($F$26="Arbejdsmiljøgruppemedlem","Rolle",IF($F$26="Tillidsrepræsentant","Rolle",""))</f>
        <v/>
      </c>
      <c r="C44" s="468"/>
      <c r="D44" s="468"/>
      <c r="E44" s="200" t="str">
        <f>IF(B44="Rolle",1,"")</f>
        <v/>
      </c>
      <c r="F44" s="471"/>
      <c r="G44" s="471"/>
      <c r="H44" s="471"/>
      <c r="I44" s="471"/>
      <c r="J44" s="471"/>
      <c r="K44" s="211" t="str">
        <f>IF(F44="Tillidsrepræsentant",'TR FTR AMIR'!O25,"")</f>
        <v/>
      </c>
      <c r="L44" s="12"/>
      <c r="M44" s="3"/>
    </row>
    <row r="45" spans="1:22" ht="2.4500000000000002" customHeight="1" x14ac:dyDescent="0.2">
      <c r="A45" s="3"/>
      <c r="B45" s="192"/>
      <c r="C45" s="194"/>
      <c r="D45" s="194"/>
      <c r="E45" s="194"/>
      <c r="F45" s="123"/>
      <c r="G45" s="123"/>
      <c r="H45" s="123"/>
      <c r="I45" s="123"/>
      <c r="J45" s="123"/>
      <c r="K45" s="124"/>
      <c r="L45" s="12"/>
      <c r="M45" s="3"/>
    </row>
    <row r="46" spans="1:22" ht="20.100000000000001" customHeight="1" x14ac:dyDescent="0.2">
      <c r="A46" s="3"/>
      <c r="B46" s="467" t="str">
        <f>IF($F$26="Tillidsrepræsentant","Forbund",IF($F$26="Arbejdsmiljøgruppemedlem","Forbund",""))</f>
        <v/>
      </c>
      <c r="C46" s="468"/>
      <c r="D46" s="468"/>
      <c r="E46" s="200" t="str">
        <f>IF(B46="Forbund",1,"")</f>
        <v/>
      </c>
      <c r="F46" s="471"/>
      <c r="G46" s="471"/>
      <c r="H46" s="471"/>
      <c r="I46" s="471"/>
      <c r="J46" s="471"/>
      <c r="K46" s="190" t="str">
        <f>IFERROR(VLOOKUP(F46,'TR FTR AMIR'!F2:G42,2,FALSE),"")</f>
        <v/>
      </c>
      <c r="L46" s="12"/>
      <c r="M46" s="3"/>
    </row>
    <row r="47" spans="1:22" ht="2.4500000000000002" customHeight="1" x14ac:dyDescent="0.2">
      <c r="A47" s="3"/>
      <c r="B47" s="192"/>
      <c r="C47" s="194"/>
      <c r="D47" s="194"/>
      <c r="E47" s="194"/>
      <c r="F47" s="123"/>
      <c r="G47" s="123"/>
      <c r="H47" s="123"/>
      <c r="I47" s="123"/>
      <c r="J47" s="123"/>
      <c r="K47" s="124"/>
      <c r="L47" s="12"/>
      <c r="M47" s="3"/>
    </row>
    <row r="48" spans="1:22" ht="20.100000000000001" customHeight="1" x14ac:dyDescent="0.2">
      <c r="A48" s="3"/>
      <c r="B48" s="467" t="str">
        <f>IF($F$26="Tillidsrepræsentant","Dækningsområde",IF($F$26="Arbejdsmiljøgruppemedlem","Repræsentant",""))</f>
        <v/>
      </c>
      <c r="C48" s="468"/>
      <c r="D48" s="468"/>
      <c r="E48" s="200" t="str">
        <f>IF(B48="Dækningsområde",1,IF(B48="Repræsentant",1,""))</f>
        <v/>
      </c>
      <c r="F48" s="471"/>
      <c r="G48" s="471"/>
      <c r="H48" s="471"/>
      <c r="I48" s="471"/>
      <c r="J48" s="471"/>
      <c r="K48" s="211"/>
      <c r="L48" s="12"/>
      <c r="M48" s="3"/>
    </row>
    <row r="49" spans="1:13" ht="5.0999999999999996" customHeight="1" x14ac:dyDescent="0.2">
      <c r="A49" s="3"/>
      <c r="B49" s="43"/>
      <c r="C49" s="30"/>
      <c r="D49" s="30"/>
      <c r="E49" s="30"/>
      <c r="F49" s="30"/>
      <c r="G49" s="30"/>
      <c r="H49" s="30"/>
      <c r="I49" s="30"/>
      <c r="J49" s="30"/>
      <c r="K49" s="31"/>
      <c r="L49" s="12"/>
      <c r="M49" s="3"/>
    </row>
    <row r="50" spans="1:13" ht="4.5" customHeight="1" x14ac:dyDescent="0.2">
      <c r="A50" s="3"/>
      <c r="M50" s="3"/>
    </row>
    <row r="51" spans="1:13" ht="14.25" x14ac:dyDescent="0.2">
      <c r="A51" s="3"/>
      <c r="B51" s="424" t="s">
        <v>840</v>
      </c>
      <c r="C51" s="397"/>
      <c r="D51" s="397"/>
      <c r="E51" s="397"/>
      <c r="F51" s="397"/>
      <c r="G51" s="397"/>
      <c r="H51" s="397"/>
      <c r="I51" s="397"/>
      <c r="J51" s="397"/>
      <c r="K51" s="425"/>
      <c r="M51" s="3"/>
    </row>
    <row r="52" spans="1:13" ht="12.75" customHeight="1" x14ac:dyDescent="0.2">
      <c r="A52" s="3"/>
      <c r="B52" s="479" t="str">
        <f>IF(F26="Tillæg iht. forhåndsaftale","F, K og Z tillæg - 31/3-18 niveau",IF(F26="Tillæg - ophører","F, K og Z tillæg  - 31/3-18 niveau",IF(F26="Individuelt tillæg","F, K og Z tillæg  - 31/3-18 niveau; Engangsbeløb er altid i nutidskroner.","")))</f>
        <v/>
      </c>
      <c r="C52" s="480"/>
      <c r="D52" s="480"/>
      <c r="E52" s="480"/>
      <c r="F52" s="480"/>
      <c r="G52" s="480"/>
      <c r="H52" s="480"/>
      <c r="I52" s="480"/>
      <c r="J52" s="480"/>
      <c r="K52" s="481"/>
      <c r="M52" s="3"/>
    </row>
    <row r="53" spans="1:13" x14ac:dyDescent="0.2">
      <c r="A53" s="3"/>
      <c r="B53" s="419"/>
      <c r="C53" s="420"/>
      <c r="D53" s="420"/>
      <c r="E53" s="420"/>
      <c r="F53" s="420"/>
      <c r="G53" s="420"/>
      <c r="H53" s="420"/>
      <c r="I53" s="420"/>
      <c r="J53" s="420"/>
      <c r="K53" s="421"/>
      <c r="M53" s="3"/>
    </row>
    <row r="54" spans="1:13" x14ac:dyDescent="0.2">
      <c r="A54" s="3"/>
      <c r="B54" s="419"/>
      <c r="C54" s="420"/>
      <c r="D54" s="420"/>
      <c r="E54" s="420"/>
      <c r="F54" s="420"/>
      <c r="G54" s="420"/>
      <c r="H54" s="420"/>
      <c r="I54" s="420"/>
      <c r="J54" s="420"/>
      <c r="K54" s="421"/>
      <c r="M54" s="3"/>
    </row>
    <row r="55" spans="1:13" x14ac:dyDescent="0.2">
      <c r="A55" s="3"/>
      <c r="B55" s="478"/>
      <c r="C55" s="422"/>
      <c r="D55" s="422"/>
      <c r="E55" s="422"/>
      <c r="F55" s="422"/>
      <c r="G55" s="422"/>
      <c r="H55" s="422"/>
      <c r="I55" s="422"/>
      <c r="J55" s="422"/>
      <c r="K55" s="423"/>
      <c r="M55" s="3"/>
    </row>
    <row r="56" spans="1:13" x14ac:dyDescent="0.2">
      <c r="A56" s="3"/>
      <c r="M56" s="3"/>
    </row>
    <row r="57" spans="1:13" ht="20.100000000000001" customHeight="1" x14ac:dyDescent="0.2">
      <c r="A57" s="3"/>
      <c r="B57" s="212" t="str">
        <f>IF(F26="Konstitution","",IF(F26="Individuelt tillæg","",IF($F$26="Udlån til Sundhedsplatform","",IF($F$26="Omkostningsfordeling","","Øvrige løn- og ansættelsesvilkår er uændrede."))))</f>
        <v>Øvrige løn- og ansættelsesvilkår er uændrede.</v>
      </c>
      <c r="C57" s="112"/>
      <c r="D57" s="112"/>
      <c r="E57" s="112"/>
      <c r="F57" s="112"/>
      <c r="G57" s="112"/>
      <c r="H57" s="112"/>
      <c r="I57" s="112"/>
      <c r="J57" s="112"/>
      <c r="K57" s="53"/>
      <c r="L57" s="4"/>
      <c r="M57" s="3"/>
    </row>
    <row r="58" spans="1:13" ht="12.75" customHeight="1" x14ac:dyDescent="0.2">
      <c r="A58" s="3"/>
      <c r="M58" s="3"/>
    </row>
    <row r="59" spans="1:13" ht="20.100000000000001" customHeight="1" x14ac:dyDescent="0.2">
      <c r="A59" s="3"/>
      <c r="B59" s="482"/>
      <c r="C59" s="482"/>
      <c r="D59" s="482"/>
      <c r="E59" s="482"/>
      <c r="G59" s="347"/>
      <c r="H59" s="81"/>
      <c r="I59" s="477"/>
      <c r="J59" s="477"/>
      <c r="K59" s="477"/>
      <c r="M59" s="3"/>
    </row>
    <row r="60" spans="1:13" x14ac:dyDescent="0.2">
      <c r="A60" s="3"/>
      <c r="B60" s="456" t="s">
        <v>4566</v>
      </c>
      <c r="C60" s="456"/>
      <c r="D60" s="456"/>
      <c r="E60" s="456"/>
      <c r="G60" s="4"/>
      <c r="H60" s="4"/>
      <c r="I60" s="456" t="str">
        <f>IF(F26="Individuelt tillæg","",IF($F$26="Omkostningsfordeling","",IF($F$26="Forlængelse af ansættelsen","",IF($F$26="Fastansættelse","",IF($F$26="Konstitution","","Dato og medarbejders underskrift")))))</f>
        <v>Dato og medarbejders underskrift</v>
      </c>
      <c r="J60" s="456"/>
      <c r="K60" s="456"/>
      <c r="M60" s="3">
        <f>IF(I60="Dato og Medarbejders underskrift",1,2)</f>
        <v>1</v>
      </c>
    </row>
    <row r="61" spans="1:13" x14ac:dyDescent="0.2">
      <c r="A61" s="3"/>
    </row>
    <row r="62" spans="1:13" x14ac:dyDescent="0.2">
      <c r="A62" s="3"/>
    </row>
    <row r="63" spans="1:13" ht="14.25" x14ac:dyDescent="0.2">
      <c r="B63" s="44" t="str">
        <f>IF($F$26="Konstitution","",IF($F$26="Omkostningsfordeling","",IF($F$26="Fastansættelse","",IF($F$26="Forlængelse af ansættelsen","",IF($F$26="Individuelt tillæg","","Kopi af blanketten udleveres til medarbejderen som et tillæg til ansættelsesbrev")))))</f>
        <v>Kopi af blanketten udleveres til medarbejderen som et tillæg til ansættelsesbrev</v>
      </c>
    </row>
    <row r="64" spans="1:13" ht="14.25" x14ac:dyDescent="0.2">
      <c r="B64" s="44" t="s">
        <v>4563</v>
      </c>
    </row>
    <row r="65" spans="2:5" ht="14.25" x14ac:dyDescent="0.2">
      <c r="B65" s="465" t="s">
        <v>843</v>
      </c>
      <c r="C65" s="465"/>
      <c r="D65" s="465"/>
      <c r="E65" s="2" t="e">
        <f>' område'!D5</f>
        <v>#N/A</v>
      </c>
    </row>
  </sheetData>
  <sheetProtection algorithmName="SHA-512" hashValue="Gqp2hvAd+NUtA8Ix330Mnis0KlNnZ0b0DmOFAp4auO+KhcOWm+r9X7+xrg7VPxd24eRMkn9hCaZzSfaBGfAszQ==" saltValue="AEB6Z10phZDWBqq5NAwB8Q==" spinCount="100000" sheet="1" objects="1" scenarios="1" selectLockedCells="1"/>
  <mergeCells count="56">
    <mergeCell ref="V27:V29"/>
    <mergeCell ref="S27:T29"/>
    <mergeCell ref="S26:V26"/>
    <mergeCell ref="S32:V32"/>
    <mergeCell ref="S33:T35"/>
    <mergeCell ref="V33:V35"/>
    <mergeCell ref="S36:T36"/>
    <mergeCell ref="S30:T30"/>
    <mergeCell ref="S24:V24"/>
    <mergeCell ref="D8:H8"/>
    <mergeCell ref="B48:D48"/>
    <mergeCell ref="F48:J48"/>
    <mergeCell ref="B42:D42"/>
    <mergeCell ref="B44:D44"/>
    <mergeCell ref="B46:D46"/>
    <mergeCell ref="F46:J46"/>
    <mergeCell ref="F44:J44"/>
    <mergeCell ref="F42:J42"/>
    <mergeCell ref="B40:E40"/>
    <mergeCell ref="B38:E38"/>
    <mergeCell ref="F13:J13"/>
    <mergeCell ref="F15:J15"/>
    <mergeCell ref="I59:K59"/>
    <mergeCell ref="I60:K60"/>
    <mergeCell ref="B51:K51"/>
    <mergeCell ref="B53:K55"/>
    <mergeCell ref="B52:K52"/>
    <mergeCell ref="B60:E60"/>
    <mergeCell ref="B59:E59"/>
    <mergeCell ref="F17:J17"/>
    <mergeCell ref="F19:J19"/>
    <mergeCell ref="F36:H36"/>
    <mergeCell ref="F38:H38"/>
    <mergeCell ref="F40:H40"/>
    <mergeCell ref="E22:H22"/>
    <mergeCell ref="B24:K24"/>
    <mergeCell ref="B26:D26"/>
    <mergeCell ref="F28:H28"/>
    <mergeCell ref="I34:K34"/>
    <mergeCell ref="B36:E36"/>
    <mergeCell ref="B13:E13"/>
    <mergeCell ref="B15:E15"/>
    <mergeCell ref="I32:K33"/>
    <mergeCell ref="B65:D65"/>
    <mergeCell ref="F21:J21"/>
    <mergeCell ref="B32:E32"/>
    <mergeCell ref="B17:E17"/>
    <mergeCell ref="B19:E19"/>
    <mergeCell ref="B34:E34"/>
    <mergeCell ref="B21:E21"/>
    <mergeCell ref="F32:H32"/>
    <mergeCell ref="F34:H34"/>
    <mergeCell ref="B28:E28"/>
    <mergeCell ref="B30:E30"/>
    <mergeCell ref="F30:H30"/>
    <mergeCell ref="F26:H26"/>
  </mergeCells>
  <conditionalFormatting sqref="I36:K36 I38:K38 I40:K40 K42 K46">
    <cfRule type="cellIs" dxfId="46" priority="73" stopIfTrue="1" operator="equal">
      <formula>#N/A</formula>
    </cfRule>
  </conditionalFormatting>
  <conditionalFormatting sqref="I32">
    <cfRule type="cellIs" dxfId="45" priority="39" stopIfTrue="1" operator="equal">
      <formula>#N/A</formula>
    </cfRule>
  </conditionalFormatting>
  <conditionalFormatting sqref="I34">
    <cfRule type="cellIs" dxfId="44" priority="35" stopIfTrue="1" operator="equal">
      <formula>#N/A</formula>
    </cfRule>
  </conditionalFormatting>
  <conditionalFormatting sqref="F42">
    <cfRule type="expression" dxfId="43" priority="8">
      <formula>$E$42&gt;1</formula>
    </cfRule>
  </conditionalFormatting>
  <conditionalFormatting sqref="F44">
    <cfRule type="expression" dxfId="42" priority="7">
      <formula>$E$44&gt;1</formula>
    </cfRule>
  </conditionalFormatting>
  <conditionalFormatting sqref="F46">
    <cfRule type="expression" dxfId="41" priority="6">
      <formula>$E$46&gt;1</formula>
    </cfRule>
  </conditionalFormatting>
  <conditionalFormatting sqref="F48">
    <cfRule type="expression" dxfId="40" priority="5">
      <formula>$E$48&gt;1</formula>
    </cfRule>
  </conditionalFormatting>
  <conditionalFormatting sqref="I60:K60">
    <cfRule type="expression" dxfId="39" priority="3">
      <formula>$M$60=2</formula>
    </cfRule>
  </conditionalFormatting>
  <conditionalFormatting sqref="I59:K59">
    <cfRule type="expression" dxfId="38" priority="1">
      <formula>$M$60=1</formula>
    </cfRule>
  </conditionalFormatting>
  <dataValidations xWindow="616" yWindow="467" count="19">
    <dataValidation allowBlank="1" showInputMessage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L33:L34 L28:L31 I31:J31 G39:K39 L39:L48"/>
    <dataValidation allowBlank="1" showInputMessage="1" showErrorMessage="1" promptTitle="Antal timer i begyndelses måned" prompt="skal udfyldes hvis ansættelsesdato ikke er den 1. i mdr._x000a__x000a_F.eks:_x000a_Ansættes pr. 23.01.2009. _x000a_Antal timer pr. uge: 37_x000a_Antal planlagter timer i begyndelses md: 44,4 ( fra 23.1 til 31.1)" sqref="L38"/>
    <dataValidation allowBlank="1" showErrorMessage="1" sqref="F36:H36 F19:J19 F17:J17 F34"/>
    <dataValidation type="list" allowBlank="1" showInputMessage="1" showErrorMessage="1" promptTitle="Vælg en fra listen" prompt="Nyansættelse_x000a_Overflytning " sqref="L36">
      <formula1>aktivitet</formula1>
    </dataValidation>
    <dataValidation allowBlank="1" showInputMessage="1" showErrorMessage="1" promptTitle="Indtestes som:" prompt="ddmmåå" sqref="E31:F31 E33:F33"/>
    <dataValidation allowBlank="1" showErrorMessage="1" promptTitle="Indtestes som:" prompt="ddmmåå" sqref="F28:F30"/>
    <dataValidation allowBlank="1" showInputMessage="1" showErrorMessage="1" promptTitle="Indtestes som:" prompt="##########" sqref="K17:K18 F18"/>
    <dataValidation allowBlank="1" showInputMessage="1" showErrorMessage="1" promptTitle="Indtest stilling" prompt="Oversigt over stillinger kan findes under:_x000a_politiker, regler og vejledning/ Standarder og Procedurer/ Værktøjer" sqref="K19:K20 F20"/>
    <dataValidation type="list" allowBlank="1" showErrorMessage="1" promptTitle="Indtestes som:" prompt="ddmmåå" sqref="F26">
      <formula1>årsag</formula1>
    </dataValidation>
    <dataValidation allowBlank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F32:H32"/>
    <dataValidation type="list" allowBlank="1" showInputMessage="1" showErrorMessage="1" promptTitle="Institution/ Enhed/ Afdeling" prompt="vælg en fra listen" sqref="F16:J16">
      <formula1>#REF!</formula1>
    </dataValidation>
    <dataValidation type="list" allowBlank="1" showInputMessage="1" showErrorMessage="1" promptTitle="Område" prompt="_x000a_vælg en fra listen" sqref="F14:J14">
      <formula1>#REF!</formula1>
    </dataValidation>
    <dataValidation allowBlank="1" showInputMessage="1" showErrorMessage="1" promptTitle="Institution/ Enhed/ Afdeling" prompt="vælg en fra listen" sqref="K15:K16"/>
    <dataValidation allowBlank="1" showInputMessage="1" showErrorMessage="1" promptTitle="Område" prompt="_x000a_vælg en fra listen" sqref="K13:K14"/>
    <dataValidation type="list" allowBlank="1" showInputMessage="1" showErrorMessage="1" sqref="F42:J42">
      <formula1>funktion</formula1>
    </dataValidation>
    <dataValidation type="list" allowBlank="1" showInputMessage="1" showErrorMessage="1" sqref="F44">
      <formula1>rolle</formula1>
    </dataValidation>
    <dataValidation type="list" allowBlank="1" showInputMessage="1" showErrorMessage="1" sqref="F40:H40">
      <formula1>ja</formula1>
    </dataValidation>
    <dataValidation type="list" allowBlank="1" showInputMessage="1" showErrorMessage="1" sqref="F48:J48">
      <formula1>dækning</formula1>
    </dataValidation>
    <dataValidation type="list" allowBlank="1" showInputMessage="1" showErrorMessage="1" sqref="F13:J13">
      <formula1>område</formula1>
    </dataValidation>
  </dataValidations>
  <hyperlinks>
    <hyperlink ref="M30" r:id="rId1" display="http://intra.regionsjaelland.dk/personale/rekruttering og ans%C3%A6ttelse/medarbejderrekruttering/stillings-_og_titeloversigt/Sider/default.aspx"/>
  </hyperlinks>
  <pageMargins left="7.874015748031496E-2" right="7.874015748031496E-2" top="0.19685039370078741" bottom="0.19685039370078741" header="0" footer="0"/>
  <pageSetup paperSize="9" orientation="portrait" r:id="rId2"/>
  <headerFooter scaleWithDoc="0"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616" yWindow="467" count="2">
        <x14:dataValidation type="list" allowBlank="1" showInputMessage="1" showErrorMessage="1">
          <x14:formula1>
            <xm:f>'TR FTR AMIR'!$F$2:$F$42</xm:f>
          </x14:formula1>
          <xm:sqref>F46:J46</xm:sqref>
        </x14:dataValidation>
        <x14:dataValidation type="list" allowBlank="1" showInputMessage="1" showErrorMessage="1">
          <x14:formula1>
            <xm:f>' område'!$B$9:$B$387</xm:f>
          </x14:formula1>
          <xm:sqref>F15:J15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rgb="FF7030A0"/>
  </sheetPr>
  <dimension ref="A1:W86"/>
  <sheetViews>
    <sheetView showGridLines="0" showRowColHeaders="0" showZeros="0" showOutlineSymbols="0" zoomScaleNormal="100" workbookViewId="0">
      <selection activeCell="C37" sqref="C37:K39"/>
    </sheetView>
  </sheetViews>
  <sheetFormatPr defaultColWidth="9.140625" defaultRowHeight="12.75" x14ac:dyDescent="0.2"/>
  <cols>
    <col min="1" max="1" width="0.85546875" style="2" customWidth="1"/>
    <col min="2" max="2" width="2.42578125" style="2" customWidth="1"/>
    <col min="3" max="3" width="5.28515625" style="2" customWidth="1"/>
    <col min="4" max="4" width="9.5703125" style="2" customWidth="1"/>
    <col min="5" max="5" width="11" style="2" customWidth="1"/>
    <col min="6" max="6" width="12.85546875" style="2" customWidth="1"/>
    <col min="7" max="7" width="9.28515625" style="2" bestFit="1" customWidth="1"/>
    <col min="8" max="8" width="11" style="2" customWidth="1"/>
    <col min="9" max="9" width="17" style="2" customWidth="1"/>
    <col min="10" max="10" width="21.28515625" style="2" customWidth="1"/>
    <col min="11" max="11" width="0.42578125" style="2" customWidth="1"/>
    <col min="12" max="12" width="0.5703125" style="2" hidden="1" customWidth="1"/>
    <col min="13" max="13" width="0.7109375" style="2" hidden="1" customWidth="1"/>
    <col min="14" max="15" width="9.140625" style="2"/>
    <col min="16" max="16" width="9.140625" style="2" hidden="1" customWidth="1"/>
    <col min="17" max="17" width="31.42578125" style="2" hidden="1" customWidth="1"/>
    <col min="18" max="20" width="9.140625" style="2" hidden="1" customWidth="1"/>
    <col min="21" max="16384" width="9.140625" style="2"/>
  </cols>
  <sheetData>
    <row r="1" spans="1:13" x14ac:dyDescent="0.2">
      <c r="A1" s="3"/>
    </row>
    <row r="2" spans="1:13" x14ac:dyDescent="0.2">
      <c r="A2" s="3"/>
    </row>
    <row r="3" spans="1:13" x14ac:dyDescent="0.2">
      <c r="A3" s="3"/>
    </row>
    <row r="4" spans="1:13" x14ac:dyDescent="0.2">
      <c r="A4" s="3"/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ht="6.95" customHeight="1" x14ac:dyDescent="0.2">
      <c r="A8" s="16"/>
    </row>
    <row r="9" spans="1:13" ht="6.95" customHeight="1" x14ac:dyDescent="0.2">
      <c r="A9" s="16"/>
    </row>
    <row r="10" spans="1:13" ht="15" x14ac:dyDescent="0.2">
      <c r="A10" s="3"/>
      <c r="D10" s="319"/>
      <c r="E10" s="381" t="s">
        <v>3960</v>
      </c>
      <c r="F10" s="381"/>
      <c r="G10" s="381"/>
      <c r="H10" s="319"/>
      <c r="I10" s="319"/>
      <c r="M10" s="3"/>
    </row>
    <row r="11" spans="1:13" x14ac:dyDescent="0.2">
      <c r="A11" s="3"/>
      <c r="M11" s="3"/>
    </row>
    <row r="12" spans="1:13" x14ac:dyDescent="0.2">
      <c r="A12" s="3"/>
      <c r="C12" s="490" t="s">
        <v>3959</v>
      </c>
      <c r="D12" s="491"/>
      <c r="E12" s="491"/>
      <c r="F12" s="491"/>
      <c r="G12" s="491"/>
      <c r="H12" s="491"/>
      <c r="I12" s="491"/>
      <c r="J12" s="491"/>
      <c r="M12" s="3"/>
    </row>
    <row r="13" spans="1:13" ht="6.95" customHeight="1" x14ac:dyDescent="0.2">
      <c r="A13" s="3"/>
      <c r="M13" s="3"/>
    </row>
    <row r="14" spans="1:13" ht="7.5" customHeight="1" x14ac:dyDescent="0.2">
      <c r="A14" s="3"/>
      <c r="C14" s="67"/>
      <c r="D14" s="68"/>
      <c r="E14" s="68"/>
      <c r="F14" s="68"/>
      <c r="G14" s="68"/>
      <c r="H14" s="68"/>
      <c r="I14" s="68"/>
      <c r="J14" s="68"/>
      <c r="K14" s="69"/>
      <c r="L14" s="3"/>
      <c r="M14" s="3"/>
    </row>
    <row r="15" spans="1:13" ht="20.100000000000001" customHeight="1" x14ac:dyDescent="0.2">
      <c r="A15" s="3"/>
      <c r="C15" s="461" t="s">
        <v>702</v>
      </c>
      <c r="D15" s="462"/>
      <c r="E15" s="462"/>
      <c r="F15" s="462"/>
      <c r="G15" s="394"/>
      <c r="H15" s="394"/>
      <c r="I15" s="394"/>
      <c r="J15" s="394"/>
      <c r="K15" s="23"/>
      <c r="L15" s="3"/>
      <c r="M15" s="3"/>
    </row>
    <row r="16" spans="1:13" ht="2.4500000000000002" customHeight="1" x14ac:dyDescent="0.2">
      <c r="A16" s="3"/>
      <c r="C16" s="57"/>
      <c r="D16" s="58"/>
      <c r="E16" s="58"/>
      <c r="F16" s="58"/>
      <c r="G16" s="62"/>
      <c r="H16" s="62"/>
      <c r="I16" s="62"/>
      <c r="J16" s="62"/>
      <c r="K16" s="23"/>
      <c r="L16" s="3"/>
      <c r="M16" s="3"/>
    </row>
    <row r="17" spans="1:13" ht="20.100000000000001" customHeight="1" x14ac:dyDescent="0.2">
      <c r="A17" s="3"/>
      <c r="C17" s="461" t="s">
        <v>826</v>
      </c>
      <c r="D17" s="462"/>
      <c r="E17" s="462"/>
      <c r="F17" s="462"/>
      <c r="G17" s="394"/>
      <c r="H17" s="394"/>
      <c r="I17" s="394"/>
      <c r="J17" s="394"/>
      <c r="K17" s="23"/>
      <c r="L17" s="3"/>
      <c r="M17" s="3"/>
    </row>
    <row r="18" spans="1:13" ht="2.4500000000000002" customHeight="1" x14ac:dyDescent="0.2">
      <c r="A18" s="3"/>
      <c r="C18" s="57"/>
      <c r="D18" s="58"/>
      <c r="E18" s="58"/>
      <c r="F18" s="58"/>
      <c r="G18" s="62"/>
      <c r="H18" s="62"/>
      <c r="I18" s="62"/>
      <c r="J18" s="62"/>
      <c r="K18" s="23"/>
      <c r="L18" s="3"/>
      <c r="M18" s="3"/>
    </row>
    <row r="19" spans="1:13" s="71" customFormat="1" ht="20.100000000000001" customHeight="1" x14ac:dyDescent="0.2">
      <c r="A19" s="70"/>
      <c r="C19" s="461" t="s">
        <v>815</v>
      </c>
      <c r="D19" s="462"/>
      <c r="E19" s="462"/>
      <c r="F19" s="462"/>
      <c r="G19" s="496"/>
      <c r="H19" s="496"/>
      <c r="I19" s="496"/>
      <c r="J19" s="496"/>
      <c r="K19" s="23"/>
      <c r="L19" s="70"/>
      <c r="M19" s="70"/>
    </row>
    <row r="20" spans="1:13" s="71" customFormat="1" ht="2.4500000000000002" customHeight="1" x14ac:dyDescent="0.2">
      <c r="A20" s="70"/>
      <c r="C20" s="57"/>
      <c r="D20" s="58"/>
      <c r="E20" s="58"/>
      <c r="F20" s="58"/>
      <c r="G20" s="66"/>
      <c r="H20" s="66"/>
      <c r="I20" s="66"/>
      <c r="J20" s="66"/>
      <c r="K20" s="23"/>
      <c r="L20" s="70"/>
      <c r="M20" s="70"/>
    </row>
    <row r="21" spans="1:13" ht="20.100000000000001" customHeight="1" x14ac:dyDescent="0.2">
      <c r="A21" s="3"/>
      <c r="C21" s="461" t="s">
        <v>816</v>
      </c>
      <c r="D21" s="462"/>
      <c r="E21" s="462"/>
      <c r="F21" s="462"/>
      <c r="G21" s="466"/>
      <c r="H21" s="466"/>
      <c r="I21" s="466"/>
      <c r="J21" s="466"/>
      <c r="K21" s="23"/>
      <c r="L21" s="3"/>
      <c r="M21" s="3"/>
    </row>
    <row r="22" spans="1:13" ht="2.4500000000000002" customHeight="1" x14ac:dyDescent="0.2">
      <c r="A22" s="3"/>
      <c r="C22" s="57"/>
      <c r="D22" s="58"/>
      <c r="E22" s="58"/>
      <c r="F22" s="58"/>
      <c r="G22" s="62"/>
      <c r="H22" s="62"/>
      <c r="I22" s="62"/>
      <c r="J22" s="62"/>
      <c r="K22" s="23"/>
      <c r="L22" s="3"/>
      <c r="M22" s="3"/>
    </row>
    <row r="23" spans="1:13" ht="20.100000000000001" customHeight="1" x14ac:dyDescent="0.2">
      <c r="A23" s="3"/>
      <c r="C23" s="461" t="s">
        <v>817</v>
      </c>
      <c r="D23" s="462"/>
      <c r="E23" s="462"/>
      <c r="F23" s="462"/>
      <c r="G23" s="496"/>
      <c r="H23" s="496"/>
      <c r="I23" s="496"/>
      <c r="J23" s="496"/>
      <c r="K23" s="23"/>
      <c r="L23" s="3"/>
      <c r="M23" s="3"/>
    </row>
    <row r="24" spans="1:13" ht="6" customHeight="1" x14ac:dyDescent="0.2">
      <c r="A24" s="3"/>
      <c r="C24" s="72"/>
      <c r="D24" s="73"/>
      <c r="E24" s="73"/>
      <c r="F24" s="399"/>
      <c r="G24" s="399"/>
      <c r="H24" s="399"/>
      <c r="I24" s="399"/>
      <c r="J24" s="73"/>
      <c r="K24" s="74"/>
      <c r="L24" s="3"/>
      <c r="M24" s="3"/>
    </row>
    <row r="25" spans="1:13" ht="5.0999999999999996" customHeight="1" x14ac:dyDescent="0.2">
      <c r="A25" s="3"/>
      <c r="C25" s="5"/>
      <c r="D25" s="6"/>
      <c r="E25" s="1"/>
      <c r="F25" s="1"/>
      <c r="G25" s="1"/>
      <c r="H25" s="1"/>
      <c r="I25" s="1"/>
      <c r="J25" s="1"/>
      <c r="K25" s="1"/>
      <c r="M25" s="3"/>
    </row>
    <row r="26" spans="1:13" ht="5.0999999999999996" customHeight="1" x14ac:dyDescent="0.2">
      <c r="A26" s="3"/>
      <c r="C26" s="5"/>
      <c r="D26" s="6"/>
      <c r="E26" s="1"/>
      <c r="F26" s="1"/>
      <c r="G26" s="1"/>
      <c r="H26" s="1"/>
      <c r="I26" s="1"/>
      <c r="J26" s="1"/>
      <c r="K26" s="1"/>
      <c r="M26" s="3"/>
    </row>
    <row r="27" spans="1:13" ht="15" x14ac:dyDescent="0.2">
      <c r="A27" s="3"/>
      <c r="C27" s="472" t="s">
        <v>805</v>
      </c>
      <c r="D27" s="473"/>
      <c r="E27" s="473"/>
      <c r="F27" s="473"/>
      <c r="G27" s="473"/>
      <c r="H27" s="473"/>
      <c r="I27" s="473"/>
      <c r="J27" s="473"/>
      <c r="K27" s="474"/>
      <c r="L27" s="75"/>
      <c r="M27" s="3"/>
    </row>
    <row r="28" spans="1:13" ht="6.95" customHeight="1" x14ac:dyDescent="0.2">
      <c r="A28" s="3"/>
      <c r="B28" s="76"/>
      <c r="C28" s="77"/>
      <c r="D28" s="21"/>
      <c r="E28" s="24"/>
      <c r="F28" s="24"/>
      <c r="G28" s="24"/>
      <c r="H28" s="11"/>
      <c r="I28" s="11"/>
      <c r="J28" s="11"/>
      <c r="K28" s="25"/>
      <c r="M28" s="3"/>
    </row>
    <row r="29" spans="1:13" ht="20.100000000000001" customHeight="1" x14ac:dyDescent="0.2">
      <c r="A29" s="3"/>
      <c r="B29" s="76"/>
      <c r="C29" s="487" t="s">
        <v>831</v>
      </c>
      <c r="D29" s="488"/>
      <c r="E29" s="488"/>
      <c r="F29" s="78"/>
      <c r="G29" s="497"/>
      <c r="H29" s="497"/>
      <c r="I29" s="497"/>
      <c r="J29" s="14"/>
      <c r="K29" s="26"/>
      <c r="M29" s="3"/>
    </row>
    <row r="30" spans="1:13" ht="2.4500000000000002" customHeight="1" x14ac:dyDescent="0.2">
      <c r="A30" s="3"/>
      <c r="B30" s="76"/>
      <c r="C30" s="79"/>
      <c r="D30" s="21"/>
      <c r="E30" s="55"/>
      <c r="F30" s="55"/>
      <c r="G30" s="60"/>
      <c r="H30" s="61"/>
      <c r="I30" s="61"/>
      <c r="J30" s="11"/>
      <c r="K30" s="25"/>
      <c r="M30" s="3"/>
    </row>
    <row r="31" spans="1:13" ht="20.100000000000001" customHeight="1" x14ac:dyDescent="0.2">
      <c r="A31" s="3"/>
      <c r="B31" s="76"/>
      <c r="C31" s="487" t="s">
        <v>832</v>
      </c>
      <c r="D31" s="488"/>
      <c r="E31" s="488"/>
      <c r="F31" s="78"/>
      <c r="G31" s="469"/>
      <c r="H31" s="469"/>
      <c r="I31" s="469"/>
      <c r="J31" s="84"/>
      <c r="K31" s="26"/>
      <c r="L31" s="12"/>
      <c r="M31" s="3"/>
    </row>
    <row r="32" spans="1:13" ht="2.4500000000000002" customHeight="1" x14ac:dyDescent="0.2">
      <c r="A32" s="3"/>
      <c r="B32" s="76"/>
      <c r="C32" s="89"/>
      <c r="D32" s="90"/>
      <c r="E32" s="90"/>
      <c r="F32" s="56"/>
      <c r="G32" s="104"/>
      <c r="H32" s="106"/>
      <c r="I32" s="107"/>
      <c r="J32" s="15"/>
      <c r="K32" s="26"/>
      <c r="L32" s="12"/>
      <c r="M32" s="3"/>
    </row>
    <row r="33" spans="1:17" ht="20.100000000000001" customHeight="1" x14ac:dyDescent="0.2">
      <c r="A33" s="3"/>
      <c r="B33" s="76"/>
      <c r="C33" s="487" t="str">
        <f>IF(G15="Koncern HR","Planlagte timer i fratr.md","")</f>
        <v/>
      </c>
      <c r="D33" s="488"/>
      <c r="E33" s="488"/>
      <c r="F33" s="488"/>
      <c r="G33" s="469"/>
      <c r="H33" s="469"/>
      <c r="I33" s="469"/>
      <c r="J33" s="24"/>
      <c r="K33" s="45"/>
      <c r="L33" s="9"/>
      <c r="M33" s="3"/>
    </row>
    <row r="34" spans="1:17" ht="2.4500000000000002" customHeight="1" x14ac:dyDescent="0.2">
      <c r="A34" s="3"/>
      <c r="B34" s="76"/>
      <c r="C34" s="59"/>
      <c r="D34" s="90"/>
      <c r="E34" s="90"/>
      <c r="F34" s="56"/>
      <c r="G34" s="104"/>
      <c r="H34" s="104"/>
      <c r="I34" s="107"/>
      <c r="J34" s="15"/>
      <c r="K34" s="26"/>
      <c r="L34" s="12"/>
      <c r="M34" s="3"/>
    </row>
    <row r="35" spans="1:17" ht="20.100000000000001" customHeight="1" x14ac:dyDescent="0.2">
      <c r="A35" s="3"/>
      <c r="B35" s="76"/>
      <c r="C35" s="487" t="b">
        <f>IF($G$29="Andet arbejde i Region Sjælland","Til institution/afdeling/afsnit")</f>
        <v>0</v>
      </c>
      <c r="D35" s="488"/>
      <c r="E35" s="488"/>
      <c r="F35" s="488"/>
      <c r="G35" s="471"/>
      <c r="H35" s="471"/>
      <c r="I35" s="471"/>
      <c r="J35" s="29"/>
      <c r="K35" s="26"/>
      <c r="L35" s="12"/>
      <c r="M35" s="3"/>
    </row>
    <row r="36" spans="1:17" ht="2.4500000000000002" customHeight="1" x14ac:dyDescent="0.2">
      <c r="A36" s="3"/>
      <c r="B36" s="76"/>
      <c r="C36" s="79"/>
      <c r="D36" s="21"/>
      <c r="E36" s="90"/>
      <c r="F36" s="90"/>
      <c r="G36" s="104"/>
      <c r="H36" s="104"/>
      <c r="I36" s="102"/>
      <c r="J36" s="15"/>
      <c r="K36" s="26"/>
      <c r="L36" s="12"/>
      <c r="M36" s="70"/>
    </row>
    <row r="37" spans="1:17" ht="15" x14ac:dyDescent="0.2">
      <c r="A37" s="3"/>
      <c r="C37" s="472" t="s">
        <v>1401</v>
      </c>
      <c r="D37" s="473"/>
      <c r="E37" s="473"/>
      <c r="F37" s="473"/>
      <c r="G37" s="473"/>
      <c r="H37" s="473"/>
      <c r="I37" s="473"/>
      <c r="J37" s="473"/>
      <c r="K37" s="474"/>
      <c r="L37" s="75"/>
      <c r="M37" s="3"/>
    </row>
    <row r="38" spans="1:17" ht="5.0999999999999996" customHeight="1" x14ac:dyDescent="0.2">
      <c r="A38" s="3"/>
      <c r="B38" s="3"/>
      <c r="C38" s="160"/>
      <c r="D38" s="15"/>
      <c r="E38" s="15"/>
      <c r="F38" s="15"/>
      <c r="G38" s="15"/>
      <c r="H38" s="15"/>
      <c r="I38" s="15"/>
      <c r="J38" s="15"/>
      <c r="K38" s="26"/>
      <c r="L38" s="12"/>
      <c r="M38" s="3"/>
    </row>
    <row r="39" spans="1:17" ht="20.100000000000001" customHeight="1" x14ac:dyDescent="0.2">
      <c r="A39" s="3"/>
      <c r="B39" s="76"/>
      <c r="C39" s="158"/>
      <c r="D39" s="159"/>
      <c r="E39" s="159"/>
      <c r="F39" s="51" t="s">
        <v>1402</v>
      </c>
      <c r="G39" s="161"/>
      <c r="H39" s="162"/>
      <c r="I39" s="15"/>
      <c r="J39" s="15"/>
      <c r="K39" s="26"/>
      <c r="L39" s="12"/>
      <c r="M39" s="3"/>
    </row>
    <row r="40" spans="1:17" ht="5.0999999999999996" customHeight="1" x14ac:dyDescent="0.2">
      <c r="A40" s="3"/>
      <c r="B40" s="3"/>
      <c r="C40" s="43"/>
      <c r="D40" s="30"/>
      <c r="E40" s="30"/>
      <c r="F40" s="30"/>
      <c r="G40" s="30"/>
      <c r="H40" s="30"/>
      <c r="I40" s="30"/>
      <c r="J40" s="30"/>
      <c r="K40" s="31"/>
      <c r="L40" s="12"/>
      <c r="M40" s="3"/>
    </row>
    <row r="41" spans="1:17" x14ac:dyDescent="0.2">
      <c r="A41" s="3"/>
      <c r="M41" s="3"/>
    </row>
    <row r="42" spans="1:17" ht="14.25" x14ac:dyDescent="0.2">
      <c r="A42" s="3"/>
      <c r="C42" s="498" t="s">
        <v>840</v>
      </c>
      <c r="D42" s="499"/>
      <c r="E42" s="499"/>
      <c r="F42" s="499"/>
      <c r="G42" s="499"/>
      <c r="H42" s="499"/>
      <c r="I42" s="499"/>
      <c r="J42" s="499"/>
      <c r="K42" s="499"/>
      <c r="L42" s="500"/>
      <c r="M42" s="3"/>
      <c r="Q42" s="2" t="s">
        <v>806</v>
      </c>
    </row>
    <row r="43" spans="1:17" x14ac:dyDescent="0.2">
      <c r="A43" s="3"/>
      <c r="C43" s="416"/>
      <c r="D43" s="417"/>
      <c r="E43" s="417"/>
      <c r="F43" s="417"/>
      <c r="G43" s="417"/>
      <c r="H43" s="417"/>
      <c r="I43" s="417"/>
      <c r="J43" s="417"/>
      <c r="K43" s="418"/>
      <c r="L43" s="257"/>
      <c r="M43" s="3"/>
    </row>
    <row r="44" spans="1:17" x14ac:dyDescent="0.2">
      <c r="A44" s="3"/>
      <c r="C44" s="419"/>
      <c r="D44" s="420"/>
      <c r="E44" s="420"/>
      <c r="F44" s="420"/>
      <c r="G44" s="420"/>
      <c r="H44" s="420"/>
      <c r="I44" s="420"/>
      <c r="J44" s="420"/>
      <c r="K44" s="421"/>
      <c r="L44" s="258"/>
      <c r="M44" s="3"/>
    </row>
    <row r="45" spans="1:17" x14ac:dyDescent="0.2">
      <c r="A45" s="3"/>
      <c r="C45" s="419"/>
      <c r="D45" s="420"/>
      <c r="E45" s="420"/>
      <c r="F45" s="420"/>
      <c r="G45" s="420"/>
      <c r="H45" s="420"/>
      <c r="I45" s="420"/>
      <c r="J45" s="420"/>
      <c r="K45" s="421"/>
      <c r="L45" s="258"/>
      <c r="M45" s="3"/>
    </row>
    <row r="46" spans="1:17" x14ac:dyDescent="0.2">
      <c r="A46" s="3"/>
      <c r="C46" s="478"/>
      <c r="D46" s="422"/>
      <c r="E46" s="422"/>
      <c r="F46" s="422"/>
      <c r="G46" s="422"/>
      <c r="H46" s="422"/>
      <c r="I46" s="422"/>
      <c r="J46" s="422"/>
      <c r="K46" s="423"/>
      <c r="L46" s="259"/>
      <c r="M46" s="3"/>
    </row>
    <row r="47" spans="1:17" x14ac:dyDescent="0.2">
      <c r="A47" s="3"/>
      <c r="C47" s="310"/>
      <c r="D47" s="310"/>
      <c r="E47" s="310"/>
      <c r="F47" s="310"/>
      <c r="G47" s="310"/>
      <c r="H47" s="310"/>
      <c r="I47" s="310"/>
      <c r="J47" s="310"/>
      <c r="K47" s="310"/>
      <c r="L47" s="320"/>
      <c r="M47" s="3"/>
    </row>
    <row r="48" spans="1:17" x14ac:dyDescent="0.2">
      <c r="A48" s="3"/>
      <c r="C48" s="494" t="s">
        <v>834</v>
      </c>
      <c r="D48" s="494"/>
      <c r="E48" s="494"/>
      <c r="F48" s="494"/>
      <c r="G48" s="494"/>
      <c r="H48" s="494"/>
      <c r="I48" s="494"/>
      <c r="J48" s="494"/>
      <c r="K48" s="494"/>
      <c r="L48" s="320"/>
      <c r="M48" s="3"/>
    </row>
    <row r="49" spans="1:23" x14ac:dyDescent="0.2">
      <c r="A49" s="3"/>
      <c r="C49" s="494"/>
      <c r="D49" s="494"/>
      <c r="E49" s="494"/>
      <c r="F49" s="494"/>
      <c r="G49" s="494"/>
      <c r="H49" s="494"/>
      <c r="I49" s="494"/>
      <c r="J49" s="494"/>
      <c r="K49" s="494"/>
      <c r="M49" s="3"/>
    </row>
    <row r="50" spans="1:23" ht="4.1500000000000004" customHeight="1" x14ac:dyDescent="0.2">
      <c r="A50" s="3"/>
      <c r="C50" s="311"/>
      <c r="D50" s="311"/>
      <c r="E50" s="311"/>
      <c r="F50" s="311"/>
      <c r="G50" s="311"/>
      <c r="H50" s="311"/>
      <c r="I50" s="311"/>
      <c r="J50" s="311"/>
      <c r="K50" s="311"/>
      <c r="M50" s="3"/>
    </row>
    <row r="51" spans="1:23" ht="13.9" customHeight="1" x14ac:dyDescent="0.2">
      <c r="A51" s="3"/>
      <c r="C51" s="495" t="str">
        <f>IF(G29="Andet arbejde i Region Sjælland",R73,IF(G29="Efterløn",S73,IF(G29="Pension",S73,IF(G29="Emigration",T73,IF(G29="Pension (forlader arbejdsmarkedet)",T73,IF(G29="Værnepligt","",P73))))))</f>
        <v>Såfremt du tiltræder en anden stilling indenfor Region Sjælland skal Koncern HR/ Løn og Forhandling underrettes, da du ved stillingsskifte inden for Region Sjælland - uden tidsmæssig afbrydelse - ikke vil modtage et feriekort via borger.dk. Du vil i stedet for optjene ferie med løn i din nye stilling i Region Sjælland, selvom din ferie er optjent i et foregående ansættelsesforhold.Du kan finde dit/dine feriekort på www.borger.dk under Feriepengeinfo, hvor du samtidig kan ansøge om at få dine feriepenge udbetalt. Feriekortene findes kun i elektronisk udgave.</v>
      </c>
      <c r="D51" s="495"/>
      <c r="E51" s="495"/>
      <c r="F51" s="495"/>
      <c r="G51" s="495"/>
      <c r="H51" s="495"/>
      <c r="I51" s="495"/>
      <c r="J51" s="495"/>
      <c r="M51" s="3"/>
    </row>
    <row r="52" spans="1:23" ht="14.25" customHeight="1" x14ac:dyDescent="0.2">
      <c r="A52" s="3"/>
      <c r="C52" s="495"/>
      <c r="D52" s="495"/>
      <c r="E52" s="495"/>
      <c r="F52" s="495"/>
      <c r="G52" s="495"/>
      <c r="H52" s="495"/>
      <c r="I52" s="495"/>
      <c r="J52" s="495"/>
      <c r="M52" s="3"/>
    </row>
    <row r="53" spans="1:23" ht="14.25" customHeight="1" x14ac:dyDescent="0.2">
      <c r="A53" s="3"/>
      <c r="C53" s="495"/>
      <c r="D53" s="495"/>
      <c r="E53" s="495"/>
      <c r="F53" s="495"/>
      <c r="G53" s="495"/>
      <c r="H53" s="495"/>
      <c r="I53" s="495"/>
      <c r="J53" s="495"/>
      <c r="M53" s="3"/>
      <c r="P53" s="99"/>
      <c r="Q53" s="99"/>
      <c r="R53" s="99"/>
      <c r="S53" s="99"/>
      <c r="T53" s="99"/>
      <c r="U53" s="99"/>
      <c r="V53" s="99"/>
      <c r="W53" s="99"/>
    </row>
    <row r="54" spans="1:23" ht="14.25" customHeight="1" x14ac:dyDescent="0.2">
      <c r="A54" s="3"/>
      <c r="C54" s="495"/>
      <c r="D54" s="495"/>
      <c r="E54" s="495"/>
      <c r="F54" s="495"/>
      <c r="G54" s="495"/>
      <c r="H54" s="495"/>
      <c r="I54" s="495"/>
      <c r="J54" s="495"/>
      <c r="M54" s="3"/>
      <c r="P54" s="99"/>
      <c r="Q54" s="99"/>
      <c r="R54" s="99"/>
      <c r="S54" s="99"/>
      <c r="T54" s="99"/>
      <c r="U54" s="99"/>
      <c r="V54" s="99"/>
      <c r="W54" s="99"/>
    </row>
    <row r="55" spans="1:23" x14ac:dyDescent="0.2">
      <c r="A55" s="3"/>
      <c r="C55" s="495"/>
      <c r="D55" s="495"/>
      <c r="E55" s="495"/>
      <c r="F55" s="495"/>
      <c r="G55" s="495"/>
      <c r="H55" s="495"/>
      <c r="I55" s="495"/>
      <c r="J55" s="495"/>
      <c r="M55" s="3"/>
      <c r="Q55" s="2" t="s">
        <v>808</v>
      </c>
    </row>
    <row r="56" spans="1:23" ht="13.9" customHeight="1" x14ac:dyDescent="0.2">
      <c r="A56" s="3"/>
      <c r="C56" s="495"/>
      <c r="D56" s="495"/>
      <c r="E56" s="495"/>
      <c r="F56" s="495"/>
      <c r="G56" s="495"/>
      <c r="H56" s="495"/>
      <c r="I56" s="495"/>
      <c r="J56" s="495"/>
      <c r="M56" s="3"/>
      <c r="Q56" s="2" t="s">
        <v>811</v>
      </c>
    </row>
    <row r="57" spans="1:23" ht="3.6" customHeight="1" x14ac:dyDescent="0.2">
      <c r="A57" s="3"/>
      <c r="C57" s="495"/>
      <c r="D57" s="495"/>
      <c r="E57" s="495"/>
      <c r="F57" s="495"/>
      <c r="G57" s="495"/>
      <c r="H57" s="495"/>
      <c r="I57" s="495"/>
      <c r="J57" s="495"/>
      <c r="M57" s="3"/>
    </row>
    <row r="58" spans="1:23" x14ac:dyDescent="0.2">
      <c r="A58" s="3"/>
      <c r="C58" s="494" t="s">
        <v>833</v>
      </c>
      <c r="D58" s="494"/>
      <c r="E58" s="494"/>
      <c r="F58" s="494"/>
      <c r="G58" s="494"/>
      <c r="H58" s="494"/>
      <c r="I58" s="494"/>
      <c r="J58" s="494"/>
      <c r="K58" s="494"/>
      <c r="M58" s="3"/>
    </row>
    <row r="59" spans="1:23" x14ac:dyDescent="0.2">
      <c r="A59" s="3"/>
      <c r="C59" s="494"/>
      <c r="D59" s="494"/>
      <c r="E59" s="494"/>
      <c r="F59" s="494"/>
      <c r="G59" s="494"/>
      <c r="H59" s="494"/>
      <c r="I59" s="494"/>
      <c r="J59" s="494"/>
      <c r="K59" s="494"/>
      <c r="M59" s="3"/>
    </row>
    <row r="60" spans="1:23" x14ac:dyDescent="0.2">
      <c r="A60" s="3"/>
      <c r="M60" s="3"/>
    </row>
    <row r="61" spans="1:23" ht="20.100000000000001" customHeight="1" x14ac:dyDescent="0.2">
      <c r="A61" s="3"/>
      <c r="C61" s="493"/>
      <c r="D61" s="493"/>
      <c r="E61" s="493"/>
      <c r="F61" s="53"/>
      <c r="G61" s="108"/>
      <c r="I61" s="489"/>
      <c r="J61" s="489"/>
      <c r="K61" s="489"/>
      <c r="M61" s="3"/>
    </row>
    <row r="62" spans="1:23" x14ac:dyDescent="0.2">
      <c r="A62" s="3"/>
      <c r="C62" s="414" t="s">
        <v>712</v>
      </c>
      <c r="D62" s="414"/>
      <c r="E62" s="414"/>
      <c r="F62" s="4"/>
      <c r="G62" s="101" t="s">
        <v>1</v>
      </c>
      <c r="I62" s="456" t="s">
        <v>799</v>
      </c>
      <c r="J62" s="456"/>
      <c r="K62" s="456"/>
      <c r="M62" s="3"/>
    </row>
    <row r="63" spans="1:23" x14ac:dyDescent="0.2">
      <c r="A63" s="3"/>
    </row>
    <row r="65" spans="2:20" ht="14.25" x14ac:dyDescent="0.2">
      <c r="B65" s="82"/>
      <c r="C65" s="44" t="s">
        <v>835</v>
      </c>
    </row>
    <row r="66" spans="2:20" ht="14.25" x14ac:dyDescent="0.2">
      <c r="B66" s="82"/>
      <c r="C66" s="44" t="s">
        <v>4564</v>
      </c>
    </row>
    <row r="67" spans="2:20" ht="14.25" x14ac:dyDescent="0.2">
      <c r="C67" s="492" t="s">
        <v>843</v>
      </c>
      <c r="D67" s="492"/>
      <c r="E67" s="2" t="e">
        <f>' område'!D6</f>
        <v>#N/A</v>
      </c>
    </row>
    <row r="68" spans="2:20" ht="14.25" x14ac:dyDescent="0.2">
      <c r="C68" s="341"/>
      <c r="D68" s="341"/>
      <c r="E68" s="342"/>
      <c r="F68" s="342"/>
      <c r="G68" s="342"/>
      <c r="H68" s="342"/>
      <c r="I68" s="342"/>
      <c r="J68" s="342"/>
    </row>
    <row r="69" spans="2:20" x14ac:dyDescent="0.2">
      <c r="C69" s="485" t="e">
        <f ca="1">IF('Ark2'!F19&gt;=58,"Til intern brug i Center for Løn og Personale:","")</f>
        <v>#VALUE!</v>
      </c>
      <c r="D69" s="485"/>
      <c r="E69" s="485"/>
      <c r="F69" s="485"/>
      <c r="G69" s="486" t="e">
        <f ca="1">IF('Ark2'!F19&gt;=58,"OBS på seniorbonus/dage","")</f>
        <v>#VALUE!</v>
      </c>
      <c r="H69" s="486"/>
      <c r="I69" s="486"/>
    </row>
    <row r="73" spans="2:20" ht="13.9" customHeight="1" x14ac:dyDescent="0.2">
      <c r="P73" s="443" t="s">
        <v>4565</v>
      </c>
      <c r="R73" s="484" t="s">
        <v>3961</v>
      </c>
      <c r="S73" s="484" t="s">
        <v>3962</v>
      </c>
      <c r="T73" s="484" t="s">
        <v>3963</v>
      </c>
    </row>
    <row r="74" spans="2:20" ht="13.15" customHeight="1" x14ac:dyDescent="0.2">
      <c r="P74" s="443"/>
      <c r="R74" s="484"/>
      <c r="S74" s="484"/>
      <c r="T74" s="484"/>
    </row>
    <row r="75" spans="2:20" ht="13.15" customHeight="1" x14ac:dyDescent="0.2">
      <c r="P75" s="443"/>
      <c r="R75" s="484"/>
      <c r="S75" s="484"/>
      <c r="T75" s="484"/>
    </row>
    <row r="76" spans="2:20" ht="13.15" customHeight="1" x14ac:dyDescent="0.2">
      <c r="P76" s="443"/>
      <c r="R76" s="484"/>
      <c r="S76" s="484"/>
      <c r="T76" s="484"/>
    </row>
    <row r="77" spans="2:20" ht="13.15" customHeight="1" x14ac:dyDescent="0.2">
      <c r="P77" s="443"/>
      <c r="R77" s="484"/>
      <c r="S77" s="484"/>
      <c r="T77" s="484"/>
    </row>
    <row r="78" spans="2:20" ht="13.15" customHeight="1" x14ac:dyDescent="0.2">
      <c r="P78" s="443"/>
      <c r="R78" s="484"/>
      <c r="S78" s="484"/>
      <c r="T78" s="484"/>
    </row>
    <row r="79" spans="2:20" ht="13.15" customHeight="1" x14ac:dyDescent="0.2">
      <c r="P79" s="443"/>
      <c r="R79" s="484"/>
      <c r="S79" s="484"/>
      <c r="T79" s="484"/>
    </row>
    <row r="80" spans="2:20" ht="13.15" customHeight="1" x14ac:dyDescent="0.2">
      <c r="P80" s="443"/>
      <c r="R80" s="484"/>
      <c r="S80" s="484"/>
      <c r="T80" s="484"/>
    </row>
    <row r="81" spans="16:20" ht="13.15" customHeight="1" x14ac:dyDescent="0.2">
      <c r="P81" s="443"/>
      <c r="R81" s="484"/>
      <c r="S81" s="484"/>
      <c r="T81" s="484"/>
    </row>
    <row r="82" spans="16:20" ht="13.15" customHeight="1" x14ac:dyDescent="0.2">
      <c r="P82" s="443"/>
      <c r="R82" s="484"/>
      <c r="S82" s="484"/>
      <c r="T82" s="484"/>
    </row>
    <row r="83" spans="16:20" ht="13.15" customHeight="1" x14ac:dyDescent="0.2">
      <c r="P83" s="443"/>
      <c r="R83" s="484"/>
      <c r="S83" s="484"/>
      <c r="T83" s="484"/>
    </row>
    <row r="84" spans="16:20" ht="13.15" customHeight="1" x14ac:dyDescent="0.2">
      <c r="P84" s="443"/>
      <c r="R84" s="484"/>
      <c r="S84" s="484"/>
      <c r="T84" s="484"/>
    </row>
    <row r="85" spans="16:20" ht="13.15" customHeight="1" x14ac:dyDescent="0.2">
      <c r="P85" s="443"/>
      <c r="R85" s="484"/>
      <c r="S85" s="484"/>
      <c r="T85" s="484"/>
    </row>
    <row r="86" spans="16:20" ht="13.15" customHeight="1" x14ac:dyDescent="0.2">
      <c r="P86" s="443"/>
      <c r="R86" s="484"/>
      <c r="S86" s="484"/>
      <c r="T86" s="484"/>
    </row>
  </sheetData>
  <sheetProtection algorithmName="SHA-512" hashValue="PxqDmCJoLa2tDydvqBCqf+Z2KVZdMXqlT/lIjTRnU39s0llx4CQgtSg+hoK7K1WA/vQt9+HOzenSKfufXFLg3g==" saltValue="q6VfKvVPyVcEMiaS8OKYtg==" spinCount="100000" sheet="1" objects="1" scenarios="1" selectLockedCells="1"/>
  <mergeCells count="39">
    <mergeCell ref="E10:G10"/>
    <mergeCell ref="C51:J57"/>
    <mergeCell ref="C21:F21"/>
    <mergeCell ref="G21:J21"/>
    <mergeCell ref="C23:F23"/>
    <mergeCell ref="G23:J23"/>
    <mergeCell ref="F24:I24"/>
    <mergeCell ref="C15:F15"/>
    <mergeCell ref="G15:J15"/>
    <mergeCell ref="C17:F17"/>
    <mergeCell ref="G17:J17"/>
    <mergeCell ref="C19:F19"/>
    <mergeCell ref="G19:J19"/>
    <mergeCell ref="G29:I29"/>
    <mergeCell ref="C31:E31"/>
    <mergeCell ref="C42:L42"/>
    <mergeCell ref="C12:J12"/>
    <mergeCell ref="C43:K46"/>
    <mergeCell ref="C67:D67"/>
    <mergeCell ref="C62:E62"/>
    <mergeCell ref="C33:F33"/>
    <mergeCell ref="C35:F35"/>
    <mergeCell ref="G35:I35"/>
    <mergeCell ref="C61:E61"/>
    <mergeCell ref="G33:I33"/>
    <mergeCell ref="C48:K49"/>
    <mergeCell ref="C58:K59"/>
    <mergeCell ref="I62:K62"/>
    <mergeCell ref="T73:T86"/>
    <mergeCell ref="P73:P86"/>
    <mergeCell ref="C69:F69"/>
    <mergeCell ref="G69:I69"/>
    <mergeCell ref="C27:K27"/>
    <mergeCell ref="C29:E29"/>
    <mergeCell ref="G31:I31"/>
    <mergeCell ref="I61:K61"/>
    <mergeCell ref="C37:K37"/>
    <mergeCell ref="R73:R86"/>
    <mergeCell ref="S73:S86"/>
  </mergeCells>
  <conditionalFormatting sqref="C35:F35">
    <cfRule type="cellIs" dxfId="37" priority="7" operator="equal">
      <formula>FALSE</formula>
    </cfRule>
  </conditionalFormatting>
  <dataValidations xWindow="719" yWindow="488" count="17">
    <dataValidation allowBlank="1" showErrorMessage="1" promptTitle="Antal timer i begyndelses måned" prompt="skal udfyldes hvis ansættelsesdato ikke er den 1. i mdr._x000a__x000a_F.eks:_x000a_Ansættes pr. 23.01.2009. _x000a_Antal timer pr. uge: 37_x000a_Antal planlagter timer i begyndelses md: 44,4 ( fra 23.1 til 31.1)" sqref="J35"/>
    <dataValidation allowBlank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J37:K39 G33:I33"/>
    <dataValidation allowBlank="1" showInputMessage="1" showErrorMessage="1" promptTitle="Antal timer i begyndelses måned" prompt="skal udfyldes hvis ansættelsesdato ikke er den 1. i mdr._x000a__x000a_F.eks:_x000a_Ansættes pr. 23.01.2009. _x000a_Antal timer pr. uge: 37_x000a_Antal planlagter timer i begyndelses md: 44,4 ( fra 23.1 til 31.1)" sqref="L35"/>
    <dataValidation allowBlank="1" showInputMessage="1" showErrorMessage="1" promptTitle="Skal udfyldes hvis:" prompt=" mearbejder ansættes i en tidsbegrænset periode_x000a__x000a_Husk_x000a_at give  besked til din lønsagsbehandler hvis medarbederen afholder ferie, 6. ferieuge eller seniordage i fratrædelsesmåneden." sqref="J34 H36:K36 L36:L39 L34 L31:L32 J32"/>
    <dataValidation allowBlank="1" showInputMessage="1" showErrorMessage="1" promptTitle="Område" prompt="_x000a_vælg en fra listen" sqref="K16"/>
    <dataValidation allowBlank="1" showInputMessage="1" showErrorMessage="1" promptTitle="Institution/ Enhed/ Afdeling" prompt="vælg en fra listen" sqref="K18"/>
    <dataValidation type="list" allowBlank="1" showInputMessage="1" showErrorMessage="1" promptTitle="Område" prompt="_x000a_vælg en fra listen" sqref="G16:J16">
      <formula1>#REF!</formula1>
    </dataValidation>
    <dataValidation type="list" allowBlank="1" showInputMessage="1" showErrorMessage="1" promptTitle="Institution/ Enhed/ Afdeling" prompt="vælg en fra listen" sqref="G18:J18">
      <formula1>#REF!</formula1>
    </dataValidation>
    <dataValidation allowBlank="1" showInputMessage="1" showErrorMessage="1" promptTitle="Indtest stilling" prompt="Oversigt over stillinger kan findes under:_x000a_politiker, regler og vejledning/ Standarder og Procedurer/ Værktøjer" sqref="K21:K22 G22"/>
    <dataValidation allowBlank="1" showInputMessage="1" showErrorMessage="1" promptTitle="Indtestes som:" prompt="##########" sqref="K19:K20 G20"/>
    <dataValidation allowBlank="1" showErrorMessage="1" promptTitle="Indtestes som:" prompt="ddmmåå" sqref="G31"/>
    <dataValidation allowBlank="1" showInputMessage="1" showErrorMessage="1" promptTitle="Indtestes som:" prompt="ddmmåå" sqref="F32:G32 F34:G34"/>
    <dataValidation type="list" allowBlank="1" showErrorMessage="1" promptTitle="Indtestes som:" prompt="ddmmåå" sqref="G29:I29">
      <formula1>fratrædelse</formula1>
    </dataValidation>
    <dataValidation allowBlank="1" showErrorMessage="1" promptTitle="Indtestes som:" prompt="##########" sqref="G19:J19"/>
    <dataValidation allowBlank="1" showErrorMessage="1" promptTitle="Indtest stilling" prompt="Oversigt over stillinger kan findes under:_x000a_politiker, regler og vejledning/ Standarder og Procedurer/ Værktøjer" sqref="G21:J21"/>
    <dataValidation type="list" allowBlank="1" showInputMessage="1" showErrorMessage="1" sqref="G39">
      <formula1>ja</formula1>
    </dataValidation>
    <dataValidation type="list" allowBlank="1" showInputMessage="1" showErrorMessage="1" sqref="G15:J15">
      <formula1>område</formula1>
    </dataValidation>
  </dataValidations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7AD2B1-CD7D-457E-B340-CA2D864EC659}">
            <xm:f>'Ark2'!$F$19&gt;=58</xm:f>
            <x14:dxf>
              <fill>
                <patternFill>
                  <bgColor rgb="FFFF0000"/>
                </patternFill>
              </fill>
            </x14:dxf>
          </x14:cfRule>
          <xm:sqref>G69:I69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19" yWindow="488" count="1">
        <x14:dataValidation type="list" allowBlank="1" showInputMessage="1" showErrorMessage="1">
          <x14:formula1>
            <xm:f>' område'!$C$9:$C$387</xm:f>
          </x14:formula1>
          <xm:sqref>G17:J17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rgb="FF0066FF"/>
  </sheetPr>
  <dimension ref="A1:Q90"/>
  <sheetViews>
    <sheetView showZeros="0" tabSelected="1" showOutlineSymbols="0" zoomScale="80" zoomScaleNormal="80" workbookViewId="0">
      <selection activeCell="H11" sqref="H11:K11"/>
    </sheetView>
  </sheetViews>
  <sheetFormatPr defaultColWidth="9.140625" defaultRowHeight="12.75" x14ac:dyDescent="0.2"/>
  <cols>
    <col min="1" max="1" width="0.85546875" style="2" customWidth="1"/>
    <col min="2" max="2" width="0.5703125" style="2" customWidth="1"/>
    <col min="3" max="16" width="12.28515625" style="2" customWidth="1"/>
    <col min="17" max="16384" width="9.140625" style="2"/>
  </cols>
  <sheetData>
    <row r="1" spans="1:16" s="76" customFormat="1" x14ac:dyDescent="0.2">
      <c r="A1" s="87"/>
    </row>
    <row r="2" spans="1:16" s="76" customFormat="1" x14ac:dyDescent="0.2">
      <c r="A2" s="87"/>
    </row>
    <row r="3" spans="1:16" s="76" customFormat="1" x14ac:dyDescent="0.2">
      <c r="A3" s="87"/>
    </row>
    <row r="4" spans="1:16" s="76" customFormat="1" x14ac:dyDescent="0.2">
      <c r="A4" s="87"/>
    </row>
    <row r="5" spans="1:16" s="76" customFormat="1" x14ac:dyDescent="0.2">
      <c r="A5" s="87"/>
    </row>
    <row r="6" spans="1:16" s="76" customFormat="1" x14ac:dyDescent="0.2">
      <c r="A6" s="87"/>
    </row>
    <row r="7" spans="1:16" s="76" customFormat="1" x14ac:dyDescent="0.2">
      <c r="A7" s="87"/>
    </row>
    <row r="8" spans="1:16" s="76" customFormat="1" ht="6.95" customHeight="1" x14ac:dyDescent="0.2">
      <c r="A8" s="566"/>
    </row>
    <row r="9" spans="1:16" s="76" customFormat="1" ht="6.95" customHeight="1" x14ac:dyDescent="0.2">
      <c r="A9" s="87"/>
    </row>
    <row r="10" spans="1:16" ht="5.25" customHeight="1" x14ac:dyDescent="0.2">
      <c r="A10" s="3"/>
      <c r="C10" s="67"/>
      <c r="D10" s="68"/>
      <c r="E10" s="68"/>
      <c r="F10" s="68"/>
      <c r="G10" s="68"/>
      <c r="H10" s="68"/>
      <c r="I10" s="68"/>
      <c r="J10" s="68"/>
      <c r="K10" s="68"/>
      <c r="L10" s="414"/>
      <c r="M10" s="414"/>
      <c r="N10" s="414"/>
      <c r="O10" s="414"/>
      <c r="P10" s="510"/>
    </row>
    <row r="11" spans="1:16" ht="20.100000000000001" customHeight="1" x14ac:dyDescent="0.2">
      <c r="A11" s="3"/>
      <c r="C11" s="461" t="s">
        <v>4674</v>
      </c>
      <c r="D11" s="462"/>
      <c r="E11" s="462"/>
      <c r="F11" s="462"/>
      <c r="G11" s="462"/>
      <c r="H11" s="394"/>
      <c r="I11" s="394"/>
      <c r="J11" s="394"/>
      <c r="K11" s="394"/>
      <c r="L11" s="508"/>
      <c r="M11" s="508"/>
      <c r="N11" s="508"/>
      <c r="O11" s="508"/>
      <c r="P11" s="509"/>
    </row>
    <row r="12" spans="1:16" ht="2.4500000000000002" customHeight="1" x14ac:dyDescent="0.2">
      <c r="A12" s="3"/>
      <c r="C12" s="372"/>
      <c r="D12" s="373"/>
      <c r="E12" s="373"/>
      <c r="F12" s="373"/>
      <c r="G12" s="373"/>
      <c r="H12" s="571"/>
      <c r="I12" s="571"/>
      <c r="J12" s="571"/>
      <c r="K12" s="571"/>
      <c r="L12" s="508"/>
      <c r="M12" s="508"/>
      <c r="N12" s="508"/>
      <c r="O12" s="508"/>
      <c r="P12" s="509"/>
    </row>
    <row r="13" spans="1:16" ht="20.100000000000001" customHeight="1" x14ac:dyDescent="0.2">
      <c r="A13" s="3"/>
      <c r="C13" s="461" t="s">
        <v>4675</v>
      </c>
      <c r="D13" s="462"/>
      <c r="E13" s="462"/>
      <c r="F13" s="462"/>
      <c r="G13" s="462"/>
      <c r="H13" s="466"/>
      <c r="I13" s="466"/>
      <c r="J13" s="466"/>
      <c r="K13" s="466"/>
      <c r="L13" s="508"/>
      <c r="M13" s="508"/>
      <c r="N13" s="508"/>
      <c r="O13" s="508"/>
      <c r="P13" s="509"/>
    </row>
    <row r="14" spans="1:16" ht="2.4500000000000002" customHeight="1" x14ac:dyDescent="0.2">
      <c r="A14" s="3"/>
      <c r="C14" s="372"/>
      <c r="D14" s="373"/>
      <c r="E14" s="373"/>
      <c r="F14" s="373"/>
      <c r="G14" s="373"/>
      <c r="H14" s="571"/>
      <c r="I14" s="571"/>
      <c r="J14" s="571"/>
      <c r="K14" s="571"/>
      <c r="L14" s="508"/>
      <c r="M14" s="508"/>
      <c r="N14" s="508"/>
      <c r="O14" s="508"/>
      <c r="P14" s="509"/>
    </row>
    <row r="15" spans="1:16" s="71" customFormat="1" ht="20.100000000000001" customHeight="1" x14ac:dyDescent="0.2">
      <c r="A15" s="70"/>
      <c r="C15" s="461" t="s">
        <v>4732</v>
      </c>
      <c r="D15" s="462"/>
      <c r="E15" s="462"/>
      <c r="F15" s="462"/>
      <c r="G15" s="462"/>
      <c r="H15" s="501"/>
      <c r="I15" s="501"/>
      <c r="J15" s="501"/>
      <c r="K15" s="501"/>
      <c r="L15" s="508"/>
      <c r="M15" s="508"/>
      <c r="N15" s="508"/>
      <c r="O15" s="508"/>
      <c r="P15" s="509"/>
    </row>
    <row r="16" spans="1:16" s="71" customFormat="1" ht="2.4500000000000002" customHeight="1" x14ac:dyDescent="0.2">
      <c r="A16" s="70"/>
      <c r="C16" s="372"/>
      <c r="D16" s="373"/>
      <c r="E16" s="373"/>
      <c r="F16" s="373"/>
      <c r="G16" s="373"/>
      <c r="H16" s="571"/>
      <c r="I16" s="571"/>
      <c r="J16" s="571"/>
      <c r="K16" s="571"/>
      <c r="L16" s="508"/>
      <c r="M16" s="508"/>
      <c r="N16" s="508"/>
      <c r="O16" s="508"/>
      <c r="P16" s="509"/>
    </row>
    <row r="17" spans="1:16" ht="20.100000000000001" customHeight="1" x14ac:dyDescent="0.2">
      <c r="A17" s="3"/>
      <c r="C17" s="461" t="s">
        <v>4676</v>
      </c>
      <c r="D17" s="462"/>
      <c r="E17" s="462"/>
      <c r="F17" s="462"/>
      <c r="G17" s="462"/>
      <c r="H17" s="466"/>
      <c r="I17" s="466"/>
      <c r="J17" s="466"/>
      <c r="K17" s="466"/>
      <c r="L17" s="508"/>
      <c r="M17" s="508"/>
      <c r="N17" s="508"/>
      <c r="O17" s="508"/>
      <c r="P17" s="509"/>
    </row>
    <row r="18" spans="1:16" ht="2.4500000000000002" customHeight="1" x14ac:dyDescent="0.2">
      <c r="A18" s="3"/>
      <c r="C18" s="372"/>
      <c r="D18" s="373"/>
      <c r="E18" s="373"/>
      <c r="F18" s="373"/>
      <c r="G18" s="373"/>
      <c r="H18" s="571"/>
      <c r="I18" s="571"/>
      <c r="J18" s="571"/>
      <c r="K18" s="571"/>
      <c r="L18" s="508"/>
      <c r="M18" s="508"/>
      <c r="N18" s="508"/>
      <c r="O18" s="508"/>
      <c r="P18" s="509"/>
    </row>
    <row r="19" spans="1:16" ht="20.100000000000001" customHeight="1" x14ac:dyDescent="0.2">
      <c r="A19" s="3"/>
      <c r="C19" s="461" t="s">
        <v>4677</v>
      </c>
      <c r="D19" s="462"/>
      <c r="E19" s="462"/>
      <c r="F19" s="462"/>
      <c r="G19" s="462"/>
      <c r="H19" s="469"/>
      <c r="I19" s="469"/>
      <c r="J19" s="469"/>
      <c r="K19" s="469"/>
      <c r="L19" s="508"/>
      <c r="M19" s="508"/>
      <c r="N19" s="508"/>
      <c r="O19" s="508"/>
      <c r="P19" s="509"/>
    </row>
    <row r="20" spans="1:16" ht="6" customHeight="1" x14ac:dyDescent="0.2">
      <c r="A20" s="3"/>
      <c r="C20" s="72"/>
      <c r="D20" s="73"/>
      <c r="E20" s="73"/>
      <c r="F20" s="73"/>
      <c r="G20" s="399"/>
      <c r="H20" s="399"/>
      <c r="I20" s="399"/>
      <c r="J20" s="399"/>
      <c r="K20" s="73"/>
      <c r="L20" s="511"/>
      <c r="M20" s="511"/>
      <c r="N20" s="511"/>
      <c r="O20" s="511"/>
      <c r="P20" s="512"/>
    </row>
    <row r="21" spans="1:16" ht="5.0999999999999996" customHeight="1" x14ac:dyDescent="0.2">
      <c r="A21" s="3"/>
      <c r="C21" s="5"/>
      <c r="D21" s="6"/>
      <c r="E21" s="6"/>
      <c r="F21" s="1"/>
      <c r="G21" s="1"/>
      <c r="H21" s="1"/>
      <c r="I21" s="1"/>
      <c r="J21" s="1"/>
      <c r="K21" s="1"/>
      <c r="L21" s="1"/>
    </row>
    <row r="22" spans="1:16" ht="15" x14ac:dyDescent="0.2">
      <c r="A22" s="3"/>
      <c r="C22" s="472" t="s">
        <v>4678</v>
      </c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4"/>
    </row>
    <row r="23" spans="1:16" ht="6" customHeight="1" x14ac:dyDescent="0.2">
      <c r="A23" s="3"/>
      <c r="B23" s="76"/>
      <c r="C23" s="77"/>
      <c r="D23" s="21"/>
      <c r="E23" s="21"/>
      <c r="F23" s="24"/>
      <c r="G23" s="24"/>
      <c r="H23" s="24"/>
      <c r="I23" s="11"/>
      <c r="J23" s="11"/>
      <c r="K23" s="11"/>
      <c r="L23" s="11"/>
      <c r="M23" s="11"/>
      <c r="N23" s="11"/>
      <c r="O23" s="11"/>
      <c r="P23" s="360"/>
    </row>
    <row r="24" spans="1:16" customFormat="1" ht="24.75" customHeight="1" x14ac:dyDescent="0.2">
      <c r="C24" s="504" t="s">
        <v>4683</v>
      </c>
      <c r="D24" s="502" t="s">
        <v>807</v>
      </c>
      <c r="E24" s="502"/>
      <c r="F24" s="502"/>
      <c r="G24" s="502" t="s">
        <v>4679</v>
      </c>
      <c r="H24" s="502"/>
      <c r="I24" s="502" t="s">
        <v>4688</v>
      </c>
      <c r="J24" s="502"/>
      <c r="K24" s="503" t="s">
        <v>4680</v>
      </c>
      <c r="L24" s="503"/>
      <c r="M24" s="353" t="s">
        <v>4681</v>
      </c>
      <c r="N24" s="506" t="s">
        <v>4682</v>
      </c>
      <c r="O24" s="506"/>
      <c r="P24" s="353" t="s">
        <v>4708</v>
      </c>
    </row>
    <row r="25" spans="1:16" s="354" customFormat="1" ht="35.25" customHeight="1" x14ac:dyDescent="0.2">
      <c r="C25" s="505"/>
      <c r="D25" s="374" t="s">
        <v>4684</v>
      </c>
      <c r="E25" s="507" t="s">
        <v>4721</v>
      </c>
      <c r="F25" s="507"/>
      <c r="G25" s="374" t="s">
        <v>4679</v>
      </c>
      <c r="H25" s="355" t="s">
        <v>4716</v>
      </c>
      <c r="I25" s="356" t="s">
        <v>4689</v>
      </c>
      <c r="J25" s="355" t="s">
        <v>4690</v>
      </c>
      <c r="K25" s="357" t="s">
        <v>4680</v>
      </c>
      <c r="L25" s="355" t="s">
        <v>4710</v>
      </c>
      <c r="M25" s="357" t="s">
        <v>4681</v>
      </c>
      <c r="N25" s="355" t="s">
        <v>4686</v>
      </c>
      <c r="O25" s="355" t="s">
        <v>4687</v>
      </c>
      <c r="P25" s="358" t="s">
        <v>4731</v>
      </c>
    </row>
    <row r="26" spans="1:16" s="361" customFormat="1" ht="61.5" customHeight="1" x14ac:dyDescent="0.2">
      <c r="C26" s="362"/>
      <c r="D26" s="363" t="s">
        <v>4693</v>
      </c>
      <c r="E26" s="363" t="s">
        <v>4691</v>
      </c>
      <c r="F26" s="363" t="s">
        <v>4692</v>
      </c>
      <c r="G26" s="363" t="s">
        <v>4712</v>
      </c>
      <c r="H26" s="363" t="s">
        <v>4713</v>
      </c>
      <c r="I26" s="364"/>
      <c r="J26" s="363" t="s">
        <v>4714</v>
      </c>
      <c r="K26" s="364"/>
      <c r="L26" s="364"/>
      <c r="M26" s="364"/>
      <c r="N26" s="363" t="s">
        <v>4715</v>
      </c>
      <c r="O26" s="365" t="s">
        <v>4715</v>
      </c>
      <c r="P26" s="363" t="s">
        <v>4709</v>
      </c>
    </row>
    <row r="27" spans="1:16" customFormat="1" ht="2.25" customHeight="1" x14ac:dyDescent="0.2">
      <c r="C27" s="349" t="s">
        <v>4694</v>
      </c>
      <c r="D27" s="350" t="s">
        <v>4695</v>
      </c>
      <c r="E27" s="350" t="s">
        <v>4696</v>
      </c>
      <c r="F27" s="350" t="s">
        <v>4697</v>
      </c>
      <c r="G27" s="350" t="s">
        <v>4698</v>
      </c>
      <c r="H27" s="350" t="s">
        <v>4699</v>
      </c>
      <c r="I27" s="350" t="s">
        <v>4700</v>
      </c>
      <c r="J27" s="350" t="s">
        <v>4701</v>
      </c>
      <c r="K27" s="350" t="s">
        <v>4702</v>
      </c>
      <c r="L27" s="350" t="s">
        <v>4703</v>
      </c>
      <c r="M27" s="350" t="s">
        <v>4704</v>
      </c>
      <c r="N27" s="350" t="s">
        <v>4705</v>
      </c>
      <c r="O27" s="350" t="s">
        <v>4706</v>
      </c>
      <c r="P27" s="351" t="s">
        <v>4694</v>
      </c>
    </row>
    <row r="28" spans="1:16" customFormat="1" x14ac:dyDescent="0.2">
      <c r="C28" s="352">
        <v>1</v>
      </c>
      <c r="D28" s="567"/>
      <c r="E28" s="567"/>
      <c r="F28" s="567"/>
      <c r="G28" s="567"/>
      <c r="H28" s="567"/>
      <c r="I28" s="567"/>
      <c r="J28" s="567"/>
      <c r="K28" s="567"/>
      <c r="L28" s="567"/>
      <c r="M28" s="567"/>
      <c r="N28" s="567"/>
      <c r="O28" s="567"/>
      <c r="P28" s="568"/>
    </row>
    <row r="29" spans="1:16" customFormat="1" x14ac:dyDescent="0.2">
      <c r="C29" s="352">
        <v>2</v>
      </c>
      <c r="D29" s="567"/>
      <c r="E29" s="567"/>
      <c r="F29" s="567"/>
      <c r="G29" s="567"/>
      <c r="H29" s="567"/>
      <c r="I29" s="567"/>
      <c r="J29" s="567"/>
      <c r="K29" s="567"/>
      <c r="L29" s="567"/>
      <c r="M29" s="567"/>
      <c r="N29" s="567"/>
      <c r="O29" s="567"/>
      <c r="P29" s="568"/>
    </row>
    <row r="30" spans="1:16" customFormat="1" x14ac:dyDescent="0.2">
      <c r="C30" s="352">
        <v>3</v>
      </c>
      <c r="D30" s="567"/>
      <c r="E30" s="567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8"/>
    </row>
    <row r="31" spans="1:16" customFormat="1" x14ac:dyDescent="0.2">
      <c r="C31" s="352">
        <v>4</v>
      </c>
      <c r="D31" s="567"/>
      <c r="E31" s="567"/>
      <c r="F31" s="567"/>
      <c r="G31" s="567"/>
      <c r="H31" s="567"/>
      <c r="I31" s="567"/>
      <c r="J31" s="567"/>
      <c r="K31" s="567"/>
      <c r="L31" s="567"/>
      <c r="M31" s="567"/>
      <c r="N31" s="567"/>
      <c r="O31" s="567"/>
      <c r="P31" s="568"/>
    </row>
    <row r="32" spans="1:16" customFormat="1" x14ac:dyDescent="0.2">
      <c r="C32" s="352">
        <v>5</v>
      </c>
      <c r="D32" s="567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8"/>
    </row>
    <row r="33" spans="3:17" customFormat="1" ht="12.75" customHeight="1" x14ac:dyDescent="0.2">
      <c r="C33" s="352">
        <v>6</v>
      </c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8"/>
    </row>
    <row r="34" spans="3:17" customFormat="1" ht="12.75" customHeight="1" x14ac:dyDescent="0.2">
      <c r="C34" s="352">
        <v>7</v>
      </c>
      <c r="D34" s="567"/>
      <c r="E34" s="567"/>
      <c r="F34" s="567"/>
      <c r="G34" s="567"/>
      <c r="H34" s="567"/>
      <c r="I34" s="567"/>
      <c r="J34" s="567"/>
      <c r="K34" s="567"/>
      <c r="L34" s="567"/>
      <c r="M34" s="567"/>
      <c r="N34" s="567"/>
      <c r="O34" s="567"/>
      <c r="P34" s="568"/>
    </row>
    <row r="35" spans="3:17" customFormat="1" ht="16.5" customHeight="1" x14ac:dyDescent="0.2">
      <c r="C35" s="352">
        <v>8</v>
      </c>
      <c r="D35" s="567"/>
      <c r="E35" s="567"/>
      <c r="F35" s="567"/>
      <c r="G35" s="567"/>
      <c r="H35" s="567"/>
      <c r="I35" s="567"/>
      <c r="J35" s="567"/>
      <c r="K35" s="567"/>
      <c r="L35" s="567"/>
      <c r="M35" s="567"/>
      <c r="N35" s="567"/>
      <c r="O35" s="567"/>
      <c r="P35" s="568"/>
    </row>
    <row r="36" spans="3:17" customFormat="1" x14ac:dyDescent="0.2">
      <c r="C36" s="352">
        <v>9</v>
      </c>
      <c r="D36" s="567"/>
      <c r="E36" s="567"/>
      <c r="F36" s="567"/>
      <c r="G36" s="567"/>
      <c r="H36" s="567"/>
      <c r="I36" s="567"/>
      <c r="J36" s="567"/>
      <c r="K36" s="567"/>
      <c r="L36" s="567"/>
      <c r="M36" s="567"/>
      <c r="N36" s="567"/>
      <c r="O36" s="567"/>
      <c r="P36" s="568"/>
    </row>
    <row r="37" spans="3:17" customFormat="1" x14ac:dyDescent="0.2">
      <c r="C37" s="352">
        <v>10</v>
      </c>
      <c r="D37" s="567"/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8"/>
    </row>
    <row r="38" spans="3:17" customFormat="1" x14ac:dyDescent="0.2">
      <c r="C38" s="352">
        <v>11</v>
      </c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8"/>
    </row>
    <row r="39" spans="3:17" customFormat="1" x14ac:dyDescent="0.2">
      <c r="C39" s="352">
        <v>12</v>
      </c>
      <c r="D39" s="567"/>
      <c r="E39" s="567"/>
      <c r="F39" s="567"/>
      <c r="G39" s="567"/>
      <c r="H39" s="567"/>
      <c r="I39" s="567"/>
      <c r="J39" s="567"/>
      <c r="K39" s="567"/>
      <c r="L39" s="567"/>
      <c r="M39" s="567"/>
      <c r="N39" s="567"/>
      <c r="O39" s="567"/>
      <c r="P39" s="568"/>
    </row>
    <row r="40" spans="3:17" customFormat="1" x14ac:dyDescent="0.2">
      <c r="C40" s="352">
        <v>13</v>
      </c>
      <c r="D40" s="567"/>
      <c r="E40" s="567"/>
      <c r="F40" s="567"/>
      <c r="G40" s="567"/>
      <c r="H40" s="567"/>
      <c r="I40" s="567"/>
      <c r="J40" s="567"/>
      <c r="K40" s="567"/>
      <c r="L40" s="567"/>
      <c r="M40" s="567"/>
      <c r="N40" s="567"/>
      <c r="O40" s="567"/>
      <c r="P40" s="568"/>
    </row>
    <row r="41" spans="3:17" customFormat="1" x14ac:dyDescent="0.2">
      <c r="C41" s="352">
        <v>14</v>
      </c>
      <c r="D41" s="567"/>
      <c r="E41" s="567"/>
      <c r="F41" s="567"/>
      <c r="G41" s="567"/>
      <c r="H41" s="567"/>
      <c r="I41" s="567"/>
      <c r="J41" s="567"/>
      <c r="K41" s="567"/>
      <c r="L41" s="567"/>
      <c r="M41" s="567"/>
      <c r="N41" s="567"/>
      <c r="O41" s="567"/>
      <c r="P41" s="568"/>
    </row>
    <row r="42" spans="3:17" customFormat="1" x14ac:dyDescent="0.2">
      <c r="C42" s="359">
        <v>15</v>
      </c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70"/>
    </row>
    <row r="43" spans="3:17" customFormat="1" x14ac:dyDescent="0.2">
      <c r="C43" s="371" t="s">
        <v>4722</v>
      </c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</row>
    <row r="44" spans="3:17" customFormat="1" x14ac:dyDescent="0.2">
      <c r="C44" s="371" t="s">
        <v>4725</v>
      </c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</row>
    <row r="45" spans="3:17" customFormat="1" x14ac:dyDescent="0.2">
      <c r="C45" s="366" t="s">
        <v>4685</v>
      </c>
    </row>
    <row r="46" spans="3:17" s="370" customFormat="1" x14ac:dyDescent="0.2">
      <c r="C46" s="367" t="s">
        <v>4723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3:17" customFormat="1" x14ac:dyDescent="0.2">
      <c r="C47" s="367" t="s">
        <v>4724</v>
      </c>
    </row>
    <row r="48" spans="3:17" customFormat="1" x14ac:dyDescent="0.2">
      <c r="C48" s="572"/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</row>
    <row r="49" spans="1:16" customFormat="1" x14ac:dyDescent="0.2">
      <c r="C49" s="574"/>
      <c r="D49" s="574"/>
      <c r="E49" s="574"/>
      <c r="F49" s="574"/>
      <c r="G49" s="573"/>
      <c r="H49" s="573"/>
      <c r="I49" s="575"/>
      <c r="J49" s="575"/>
      <c r="K49" s="575"/>
      <c r="L49" s="575"/>
      <c r="M49" s="573"/>
      <c r="N49" s="573"/>
      <c r="O49" s="573"/>
      <c r="P49" s="573"/>
    </row>
    <row r="50" spans="1:16" customFormat="1" ht="15" x14ac:dyDescent="0.2">
      <c r="C50" s="576"/>
      <c r="D50" s="576"/>
      <c r="E50" s="576"/>
      <c r="F50" s="576"/>
      <c r="G50" s="576"/>
      <c r="H50" s="296"/>
      <c r="I50" s="577"/>
      <c r="J50" s="578"/>
      <c r="K50" s="579"/>
      <c r="L50" s="579"/>
      <c r="M50" s="573"/>
      <c r="N50" s="573"/>
      <c r="O50" s="573"/>
      <c r="P50" s="573"/>
    </row>
    <row r="51" spans="1:16" customFormat="1" x14ac:dyDescent="0.2">
      <c r="C51" s="19" t="s">
        <v>4711</v>
      </c>
      <c r="D51" s="19" t="s">
        <v>4719</v>
      </c>
      <c r="E51" s="19"/>
      <c r="F51" s="19"/>
      <c r="G51" s="19"/>
      <c r="H51" s="2"/>
      <c r="I51" s="19" t="s">
        <v>1</v>
      </c>
      <c r="J51" s="19" t="s">
        <v>4707</v>
      </c>
      <c r="K51" s="19"/>
      <c r="L51" s="19"/>
    </row>
    <row r="52" spans="1:16" customFormat="1" x14ac:dyDescent="0.2"/>
    <row r="53" spans="1:16" customFormat="1" x14ac:dyDescent="0.2">
      <c r="C53" t="str">
        <f>C88</f>
        <v xml:space="preserve">Sendes til : Koncern HR, Løn og Forhandling, Herlufsvænge 14 C 1.-3. sal, 4700 Næstved, </v>
      </c>
    </row>
    <row r="54" spans="1:16" s="368" customFormat="1" ht="15" x14ac:dyDescent="0.25">
      <c r="C54" s="114" t="s">
        <v>4720</v>
      </c>
    </row>
    <row r="55" spans="1:16" customFormat="1" ht="5.0999999999999996" customHeight="1" x14ac:dyDescent="0.2"/>
    <row r="56" spans="1:16" ht="15" x14ac:dyDescent="0.2">
      <c r="A56" s="3"/>
      <c r="C56" s="472" t="s">
        <v>4678</v>
      </c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4"/>
    </row>
    <row r="57" spans="1:16" ht="6" customHeight="1" x14ac:dyDescent="0.2">
      <c r="A57" s="3"/>
      <c r="B57" s="76"/>
      <c r="C57" s="77"/>
      <c r="D57" s="21"/>
      <c r="E57" s="21"/>
      <c r="F57" s="24"/>
      <c r="G57" s="24"/>
      <c r="H57" s="24"/>
      <c r="I57" s="11"/>
      <c r="J57" s="11"/>
      <c r="K57" s="11"/>
      <c r="L57" s="11"/>
      <c r="M57" s="11"/>
      <c r="N57" s="11"/>
      <c r="O57" s="11"/>
      <c r="P57" s="360"/>
    </row>
    <row r="58" spans="1:16" customFormat="1" ht="24.75" customHeight="1" x14ac:dyDescent="0.2">
      <c r="C58" s="504" t="s">
        <v>4683</v>
      </c>
      <c r="D58" s="502" t="s">
        <v>807</v>
      </c>
      <c r="E58" s="502"/>
      <c r="F58" s="502"/>
      <c r="G58" s="502" t="s">
        <v>4679</v>
      </c>
      <c r="H58" s="502"/>
      <c r="I58" s="502" t="s">
        <v>4688</v>
      </c>
      <c r="J58" s="502"/>
      <c r="K58" s="503" t="s">
        <v>4680</v>
      </c>
      <c r="L58" s="503"/>
      <c r="M58" s="353" t="s">
        <v>4681</v>
      </c>
      <c r="N58" s="506" t="s">
        <v>4682</v>
      </c>
      <c r="O58" s="506"/>
      <c r="P58" s="353" t="s">
        <v>4708</v>
      </c>
    </row>
    <row r="59" spans="1:16" s="354" customFormat="1" ht="35.25" customHeight="1" x14ac:dyDescent="0.2">
      <c r="C59" s="505"/>
      <c r="D59" s="369" t="s">
        <v>4684</v>
      </c>
      <c r="E59" s="507" t="s">
        <v>4721</v>
      </c>
      <c r="F59" s="507"/>
      <c r="G59" s="369" t="s">
        <v>4679</v>
      </c>
      <c r="H59" s="355" t="s">
        <v>4716</v>
      </c>
      <c r="I59" s="356" t="s">
        <v>4689</v>
      </c>
      <c r="J59" s="355" t="s">
        <v>4690</v>
      </c>
      <c r="K59" s="357" t="s">
        <v>4680</v>
      </c>
      <c r="L59" s="355" t="s">
        <v>4710</v>
      </c>
      <c r="M59" s="357" t="s">
        <v>4681</v>
      </c>
      <c r="N59" s="355" t="s">
        <v>4686</v>
      </c>
      <c r="O59" s="355" t="s">
        <v>4687</v>
      </c>
      <c r="P59" s="358" t="s">
        <v>4731</v>
      </c>
    </row>
    <row r="60" spans="1:16" s="361" customFormat="1" ht="61.5" customHeight="1" x14ac:dyDescent="0.2">
      <c r="C60" s="362"/>
      <c r="D60" s="363" t="s">
        <v>4693</v>
      </c>
      <c r="E60" s="363" t="s">
        <v>4691</v>
      </c>
      <c r="F60" s="363" t="s">
        <v>4692</v>
      </c>
      <c r="G60" s="363" t="s">
        <v>4712</v>
      </c>
      <c r="H60" s="363" t="s">
        <v>4713</v>
      </c>
      <c r="I60" s="364"/>
      <c r="J60" s="363" t="s">
        <v>4714</v>
      </c>
      <c r="K60" s="364"/>
      <c r="L60" s="364"/>
      <c r="M60" s="364"/>
      <c r="N60" s="363" t="s">
        <v>4715</v>
      </c>
      <c r="O60" s="365" t="s">
        <v>4715</v>
      </c>
      <c r="P60" s="363" t="s">
        <v>4709</v>
      </c>
    </row>
    <row r="61" spans="1:16" customFormat="1" ht="1.5" customHeight="1" x14ac:dyDescent="0.2">
      <c r="C61" s="349" t="s">
        <v>4694</v>
      </c>
      <c r="D61" s="350" t="s">
        <v>4695</v>
      </c>
      <c r="E61" s="350" t="s">
        <v>4696</v>
      </c>
      <c r="F61" s="350" t="s">
        <v>4697</v>
      </c>
      <c r="G61" s="350" t="s">
        <v>4698</v>
      </c>
      <c r="H61" s="350" t="s">
        <v>4699</v>
      </c>
      <c r="I61" s="350" t="s">
        <v>4700</v>
      </c>
      <c r="J61" s="350" t="s">
        <v>4701</v>
      </c>
      <c r="K61" s="350" t="s">
        <v>4702</v>
      </c>
      <c r="L61" s="350" t="s">
        <v>4703</v>
      </c>
      <c r="M61" s="350" t="s">
        <v>4704</v>
      </c>
      <c r="N61" s="350" t="s">
        <v>4705</v>
      </c>
      <c r="O61" s="350" t="s">
        <v>4706</v>
      </c>
      <c r="P61" s="351" t="s">
        <v>4694</v>
      </c>
    </row>
    <row r="62" spans="1:16" customFormat="1" x14ac:dyDescent="0.2">
      <c r="C62" s="352">
        <v>16</v>
      </c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8"/>
    </row>
    <row r="63" spans="1:16" customFormat="1" x14ac:dyDescent="0.2">
      <c r="C63" s="352">
        <v>17</v>
      </c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8"/>
    </row>
    <row r="64" spans="1:16" customFormat="1" x14ac:dyDescent="0.2">
      <c r="C64" s="352">
        <v>18</v>
      </c>
      <c r="D64" s="567"/>
      <c r="E64" s="567"/>
      <c r="F64" s="567"/>
      <c r="G64" s="567"/>
      <c r="H64" s="567"/>
      <c r="I64" s="567"/>
      <c r="J64" s="567"/>
      <c r="K64" s="567"/>
      <c r="L64" s="567"/>
      <c r="M64" s="567"/>
      <c r="N64" s="567"/>
      <c r="O64" s="567"/>
      <c r="P64" s="568"/>
    </row>
    <row r="65" spans="3:16" customFormat="1" x14ac:dyDescent="0.2">
      <c r="C65" s="352">
        <v>19</v>
      </c>
      <c r="D65" s="567"/>
      <c r="E65" s="567"/>
      <c r="F65" s="567"/>
      <c r="G65" s="567"/>
      <c r="H65" s="567"/>
      <c r="I65" s="567"/>
      <c r="J65" s="567"/>
      <c r="K65" s="567"/>
      <c r="L65" s="567"/>
      <c r="M65" s="567"/>
      <c r="N65" s="567"/>
      <c r="O65" s="567"/>
      <c r="P65" s="568"/>
    </row>
    <row r="66" spans="3:16" customFormat="1" x14ac:dyDescent="0.2">
      <c r="C66" s="352">
        <v>20</v>
      </c>
      <c r="D66" s="567"/>
      <c r="E66" s="567"/>
      <c r="F66" s="567"/>
      <c r="G66" s="567"/>
      <c r="H66" s="567"/>
      <c r="I66" s="567"/>
      <c r="J66" s="567"/>
      <c r="K66" s="567"/>
      <c r="L66" s="567"/>
      <c r="M66" s="567"/>
      <c r="N66" s="567"/>
      <c r="O66" s="567"/>
      <c r="P66" s="568"/>
    </row>
    <row r="67" spans="3:16" customFormat="1" ht="12.75" customHeight="1" x14ac:dyDescent="0.2">
      <c r="C67" s="352">
        <v>21</v>
      </c>
      <c r="D67" s="567"/>
      <c r="E67" s="567"/>
      <c r="F67" s="567"/>
      <c r="G67" s="567"/>
      <c r="H67" s="567"/>
      <c r="I67" s="567"/>
      <c r="J67" s="567"/>
      <c r="K67" s="567"/>
      <c r="L67" s="567"/>
      <c r="M67" s="567"/>
      <c r="N67" s="567"/>
      <c r="O67" s="567"/>
      <c r="P67" s="568"/>
    </row>
    <row r="68" spans="3:16" customFormat="1" ht="12.75" customHeight="1" x14ac:dyDescent="0.2">
      <c r="C68" s="352">
        <v>22</v>
      </c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7"/>
      <c r="O68" s="567"/>
      <c r="P68" s="568"/>
    </row>
    <row r="69" spans="3:16" customFormat="1" ht="16.5" customHeight="1" x14ac:dyDescent="0.2">
      <c r="C69" s="352">
        <v>23</v>
      </c>
      <c r="D69" s="567"/>
      <c r="E69" s="567"/>
      <c r="F69" s="567"/>
      <c r="G69" s="567"/>
      <c r="H69" s="567"/>
      <c r="I69" s="567"/>
      <c r="J69" s="567"/>
      <c r="K69" s="567"/>
      <c r="L69" s="567"/>
      <c r="M69" s="567"/>
      <c r="N69" s="567"/>
      <c r="O69" s="567"/>
      <c r="P69" s="568"/>
    </row>
    <row r="70" spans="3:16" customFormat="1" x14ac:dyDescent="0.2">
      <c r="C70" s="352">
        <v>24</v>
      </c>
      <c r="D70" s="567"/>
      <c r="E70" s="567"/>
      <c r="F70" s="567"/>
      <c r="G70" s="567"/>
      <c r="H70" s="567"/>
      <c r="I70" s="567"/>
      <c r="J70" s="567"/>
      <c r="K70" s="567"/>
      <c r="L70" s="567"/>
      <c r="M70" s="567"/>
      <c r="N70" s="567"/>
      <c r="O70" s="567"/>
      <c r="P70" s="568"/>
    </row>
    <row r="71" spans="3:16" customFormat="1" x14ac:dyDescent="0.2">
      <c r="C71" s="352">
        <v>25</v>
      </c>
      <c r="D71" s="567"/>
      <c r="E71" s="567"/>
      <c r="F71" s="567"/>
      <c r="G71" s="567"/>
      <c r="H71" s="567"/>
      <c r="I71" s="567"/>
      <c r="J71" s="567"/>
      <c r="K71" s="567"/>
      <c r="L71" s="567"/>
      <c r="M71" s="567"/>
      <c r="N71" s="567"/>
      <c r="O71" s="567"/>
      <c r="P71" s="568"/>
    </row>
    <row r="72" spans="3:16" customFormat="1" x14ac:dyDescent="0.2">
      <c r="C72" s="352">
        <v>26</v>
      </c>
      <c r="D72" s="567"/>
      <c r="E72" s="567"/>
      <c r="F72" s="567"/>
      <c r="G72" s="567"/>
      <c r="H72" s="567"/>
      <c r="I72" s="567"/>
      <c r="J72" s="567"/>
      <c r="K72" s="567"/>
      <c r="L72" s="567"/>
      <c r="M72" s="567"/>
      <c r="N72" s="567"/>
      <c r="O72" s="567"/>
      <c r="P72" s="568"/>
    </row>
    <row r="73" spans="3:16" customFormat="1" x14ac:dyDescent="0.2">
      <c r="C73" s="352">
        <v>27</v>
      </c>
      <c r="D73" s="567"/>
      <c r="E73" s="567"/>
      <c r="F73" s="567"/>
      <c r="G73" s="567"/>
      <c r="H73" s="567"/>
      <c r="I73" s="567"/>
      <c r="J73" s="567"/>
      <c r="K73" s="567"/>
      <c r="L73" s="567"/>
      <c r="M73" s="567"/>
      <c r="N73" s="567"/>
      <c r="O73" s="567"/>
      <c r="P73" s="568"/>
    </row>
    <row r="74" spans="3:16" customFormat="1" x14ac:dyDescent="0.2">
      <c r="C74" s="352">
        <v>28</v>
      </c>
      <c r="D74" s="567"/>
      <c r="E74" s="567"/>
      <c r="F74" s="567"/>
      <c r="G74" s="567"/>
      <c r="H74" s="567"/>
      <c r="I74" s="567"/>
      <c r="J74" s="567"/>
      <c r="K74" s="567"/>
      <c r="L74" s="567"/>
      <c r="M74" s="567"/>
      <c r="N74" s="567"/>
      <c r="O74" s="567"/>
      <c r="P74" s="568"/>
    </row>
    <row r="75" spans="3:16" customFormat="1" x14ac:dyDescent="0.2">
      <c r="C75" s="352">
        <v>29</v>
      </c>
      <c r="D75" s="567"/>
      <c r="E75" s="567"/>
      <c r="F75" s="567"/>
      <c r="G75" s="567"/>
      <c r="H75" s="567"/>
      <c r="I75" s="567"/>
      <c r="J75" s="567"/>
      <c r="K75" s="567"/>
      <c r="L75" s="567"/>
      <c r="M75" s="567"/>
      <c r="N75" s="567"/>
      <c r="O75" s="567"/>
      <c r="P75" s="568"/>
    </row>
    <row r="76" spans="3:16" customFormat="1" x14ac:dyDescent="0.2">
      <c r="C76" s="352">
        <v>30</v>
      </c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8"/>
    </row>
    <row r="77" spans="3:16" customFormat="1" x14ac:dyDescent="0.2">
      <c r="C77" s="359">
        <v>31</v>
      </c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70"/>
    </row>
    <row r="78" spans="3:16" customFormat="1" x14ac:dyDescent="0.2">
      <c r="C78" s="371" t="s">
        <v>4722</v>
      </c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</row>
    <row r="79" spans="3:16" customFormat="1" x14ac:dyDescent="0.2">
      <c r="C79" s="371" t="s">
        <v>4725</v>
      </c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</row>
    <row r="80" spans="3:16" customFormat="1" x14ac:dyDescent="0.2">
      <c r="C80" s="366" t="s">
        <v>4717</v>
      </c>
    </row>
    <row r="81" spans="1:17" s="370" customFormat="1" x14ac:dyDescent="0.2">
      <c r="C81" s="367" t="s">
        <v>4723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 customFormat="1" x14ac:dyDescent="0.2">
      <c r="C82" s="367" t="s">
        <v>4724</v>
      </c>
    </row>
    <row r="83" spans="1:17" customFormat="1" x14ac:dyDescent="0.2">
      <c r="C83" s="572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67"/>
    </row>
    <row r="84" spans="1:17" customFormat="1" x14ac:dyDescent="0.2">
      <c r="C84" s="574"/>
      <c r="D84" s="574"/>
      <c r="E84" s="574"/>
      <c r="F84" s="574"/>
      <c r="G84" s="573"/>
      <c r="H84" s="573"/>
      <c r="I84" s="575"/>
      <c r="J84" s="575"/>
      <c r="K84" s="575"/>
      <c r="L84" s="575"/>
      <c r="M84" s="573"/>
      <c r="N84" s="573"/>
      <c r="O84" s="573"/>
      <c r="P84" s="296"/>
    </row>
    <row r="85" spans="1:17" customFormat="1" ht="15" x14ac:dyDescent="0.2">
      <c r="C85" s="482"/>
      <c r="D85" s="482"/>
      <c r="E85" s="482"/>
      <c r="F85" s="482"/>
      <c r="G85" s="482"/>
      <c r="H85" s="296"/>
      <c r="I85" s="580"/>
      <c r="J85" s="581"/>
      <c r="K85" s="582"/>
      <c r="L85" s="582"/>
      <c r="M85" s="296"/>
      <c r="N85" s="296"/>
      <c r="O85" s="296"/>
      <c r="P85" s="296"/>
    </row>
    <row r="86" spans="1:17" ht="18.75" customHeight="1" x14ac:dyDescent="0.2">
      <c r="A86" s="3"/>
      <c r="C86" s="11" t="s">
        <v>4711</v>
      </c>
      <c r="D86" s="19" t="s">
        <v>4719</v>
      </c>
      <c r="E86" s="11"/>
      <c r="F86" s="11"/>
      <c r="G86" s="11"/>
      <c r="I86" s="19" t="s">
        <v>1</v>
      </c>
      <c r="J86" s="19" t="s">
        <v>4707</v>
      </c>
      <c r="K86" s="19"/>
      <c r="L86" s="19"/>
    </row>
    <row r="87" spans="1:17" ht="14.25" x14ac:dyDescent="0.2">
      <c r="A87" s="3"/>
      <c r="C87" s="44"/>
    </row>
    <row r="88" spans="1:17" x14ac:dyDescent="0.2">
      <c r="A88" s="3"/>
      <c r="C88" s="367" t="s">
        <v>4718</v>
      </c>
    </row>
    <row r="89" spans="1:17" ht="15" x14ac:dyDescent="0.25">
      <c r="A89" s="3"/>
      <c r="C89" s="114" t="s">
        <v>4720</v>
      </c>
      <c r="D89" s="76"/>
      <c r="E89" s="76"/>
      <c r="F89" s="76"/>
      <c r="G89" s="76"/>
    </row>
    <row r="90" spans="1:17" ht="14.25" x14ac:dyDescent="0.2">
      <c r="C90" s="492"/>
      <c r="D90" s="492"/>
      <c r="E90" s="348"/>
    </row>
  </sheetData>
  <sheetProtection algorithmName="SHA-512" hashValue="YXJow7tQFAL0RVaojTEJ4kGKknx1gFGgHPNmhdjhKs6zhjhWtYayDplcYdmX4iRW9VWPWX4Zp6c3QsRm3sHmFQ==" saltValue="U19eKP3KjdMX3e4hWDHiRw==" spinCount="100000" sheet="1" objects="1" scenarios="1" selectLockedCells="1"/>
  <mergeCells count="45">
    <mergeCell ref="C22:P22"/>
    <mergeCell ref="L11:P11"/>
    <mergeCell ref="L10:P10"/>
    <mergeCell ref="L12:P12"/>
    <mergeCell ref="L13:P13"/>
    <mergeCell ref="L14:P14"/>
    <mergeCell ref="L15:P15"/>
    <mergeCell ref="L16:P16"/>
    <mergeCell ref="L17:P17"/>
    <mergeCell ref="L18:P18"/>
    <mergeCell ref="L19:P19"/>
    <mergeCell ref="L20:P20"/>
    <mergeCell ref="G20:J20"/>
    <mergeCell ref="C19:G19"/>
    <mergeCell ref="H19:K19"/>
    <mergeCell ref="H17:K17"/>
    <mergeCell ref="C84:F84"/>
    <mergeCell ref="I84:L84"/>
    <mergeCell ref="C49:F49"/>
    <mergeCell ref="I49:L49"/>
    <mergeCell ref="C50:G50"/>
    <mergeCell ref="E59:F59"/>
    <mergeCell ref="C90:D90"/>
    <mergeCell ref="D24:F24"/>
    <mergeCell ref="G24:H24"/>
    <mergeCell ref="I24:J24"/>
    <mergeCell ref="K24:L24"/>
    <mergeCell ref="C85:G85"/>
    <mergeCell ref="C56:P56"/>
    <mergeCell ref="C58:C59"/>
    <mergeCell ref="D58:F58"/>
    <mergeCell ref="G58:H58"/>
    <mergeCell ref="I58:J58"/>
    <mergeCell ref="K58:L58"/>
    <mergeCell ref="N58:O58"/>
    <mergeCell ref="N24:O24"/>
    <mergeCell ref="E25:F25"/>
    <mergeCell ref="C24:C25"/>
    <mergeCell ref="C17:G17"/>
    <mergeCell ref="C11:G11"/>
    <mergeCell ref="H11:K11"/>
    <mergeCell ref="C13:G13"/>
    <mergeCell ref="H13:K13"/>
    <mergeCell ref="C15:G15"/>
    <mergeCell ref="H15:K15"/>
  </mergeCells>
  <dataValidations xWindow="607" yWindow="300" count="9">
    <dataValidation allowBlank="1" showInputMessage="1" showErrorMessage="1" promptTitle="Område" prompt="_x000a_vælg en fra listen" sqref="L11:L12"/>
    <dataValidation allowBlank="1" showInputMessage="1" showErrorMessage="1" promptTitle="Institution/ Enhed/ Afdeling" prompt="vælg en fra listen" sqref="L14"/>
    <dataValidation type="list" allowBlank="1" showInputMessage="1" showErrorMessage="1" promptTitle="Område" prompt="_x000a_vælg en fra listen" sqref="H12:K12">
      <formula1>#REF!</formula1>
    </dataValidation>
    <dataValidation type="list" allowBlank="1" showInputMessage="1" showErrorMessage="1" promptTitle="Institution/ Enhed/ Afdeling" prompt="vælg en fra listen" sqref="H14:K14">
      <formula1>#REF!</formula1>
    </dataValidation>
    <dataValidation allowBlank="1" showInputMessage="1" showErrorMessage="1" promptTitle="Indtest stilling" prompt="Oversigt over stillinger kan findes under:_x000a_politiker, regler og vejledning/ Standarder og Procedurer/ Værktøjer" sqref="L17:L18 H18"/>
    <dataValidation allowBlank="1" showInputMessage="1" showErrorMessage="1" promptTitle="Indtestes som:" prompt="##########" sqref="H16 L16"/>
    <dataValidation allowBlank="1" showErrorMessage="1" promptTitle="Indtestes som:" prompt="##########" sqref="L15"/>
    <dataValidation allowBlank="1" showErrorMessage="1" promptTitle="Indtest stilling" prompt="Oversigt over stillinger kan findes under:_x000a_politiker, regler og vejledning/ Standarder og Procedurer/ Værktøjer" sqref="H17:K17"/>
    <dataValidation type="list" allowBlank="1" showInputMessage="1" showErrorMessage="1" sqref="H11:K11">
      <formula1>område</formula1>
    </dataValidation>
  </dataValidations>
  <hyperlinks>
    <hyperlink ref="C54" r:id="rId1"/>
    <hyperlink ref="C89" r:id="rId2"/>
  </hyperlinks>
  <pageMargins left="3.937007874015748E-2" right="7.874015748031496E-2" top="0.19685039370078741" bottom="7.874015748031496E-2" header="0.31496062992125984" footer="7.874015748031496E-2"/>
  <pageSetup paperSize="9" scale="77" fitToHeight="0" orientation="landscape" r:id="rId3"/>
  <headerFooter alignWithMargins="0">
    <oddFooter>&amp;R&amp;8Version 3.1 februar 2020</oddFooter>
  </headerFooter>
  <rowBreaks count="1" manualBreakCount="1">
    <brk id="54" min="1" max="15" man="1"/>
  </rowBreaks>
  <drawing r:id="rId4"/>
  <tableParts count="4">
    <tablePart r:id="rId5"/>
    <tablePart r:id="rId6"/>
    <tablePart r:id="rId7"/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1">
    <tabColor rgb="FFFF9900"/>
  </sheetPr>
  <dimension ref="B8:V94"/>
  <sheetViews>
    <sheetView showGridLines="0" showRowColHeaders="0" showZeros="0" showOutlineSymbols="0" topLeftCell="A4" zoomScaleNormal="100" workbookViewId="0">
      <selection activeCell="G10" sqref="G10:J10"/>
    </sheetView>
  </sheetViews>
  <sheetFormatPr defaultColWidth="9.140625" defaultRowHeight="12.75" x14ac:dyDescent="0.2"/>
  <cols>
    <col min="1" max="1" width="2.28515625" style="2" customWidth="1"/>
    <col min="2" max="2" width="5.85546875" style="2" customWidth="1"/>
    <col min="3" max="3" width="10.28515625" style="2" customWidth="1"/>
    <col min="4" max="4" width="11" style="2" customWidth="1"/>
    <col min="5" max="5" width="13.5703125" style="2" customWidth="1"/>
    <col min="6" max="6" width="11.28515625" style="2" customWidth="1"/>
    <col min="7" max="8" width="11.7109375" style="2" customWidth="1"/>
    <col min="9" max="9" width="7.140625" style="2" customWidth="1"/>
    <col min="10" max="10" width="14" style="2" customWidth="1"/>
    <col min="11" max="11" width="1.7109375" style="2" customWidth="1"/>
    <col min="12" max="12" width="9.140625" style="2" hidden="1" customWidth="1"/>
    <col min="13" max="13" width="18" style="2" hidden="1" customWidth="1"/>
    <col min="14" max="14" width="15.42578125" style="2" hidden="1" customWidth="1"/>
    <col min="15" max="18" width="9.140625" style="2" hidden="1" customWidth="1"/>
    <col min="19" max="19" width="16.5703125" style="2" customWidth="1"/>
    <col min="20" max="20" width="5" style="2" customWidth="1"/>
    <col min="21" max="21" width="3.7109375" style="2" customWidth="1"/>
    <col min="22" max="22" width="23.42578125" style="2" customWidth="1"/>
    <col min="23" max="16384" width="9.140625" style="2"/>
  </cols>
  <sheetData>
    <row r="8" spans="2:21" ht="14.25" customHeight="1" x14ac:dyDescent="0.25">
      <c r="B8" s="3"/>
      <c r="C8" s="3"/>
      <c r="F8" s="132" t="s">
        <v>914</v>
      </c>
      <c r="G8" s="3"/>
      <c r="H8" s="3"/>
      <c r="I8" s="3"/>
      <c r="J8" s="3"/>
    </row>
    <row r="9" spans="2:21" ht="5.25" customHeight="1" x14ac:dyDescent="0.2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2:21" ht="33" customHeight="1" x14ac:dyDescent="0.2">
      <c r="B10" s="133"/>
      <c r="C10" s="554" t="s">
        <v>915</v>
      </c>
      <c r="D10" s="554"/>
      <c r="E10" s="554"/>
      <c r="F10" s="252" t="s">
        <v>916</v>
      </c>
      <c r="G10" s="556"/>
      <c r="H10" s="556"/>
      <c r="I10" s="556"/>
      <c r="J10" s="556"/>
      <c r="K10" s="133"/>
    </row>
    <row r="11" spans="2:21" ht="4.5" customHeight="1" x14ac:dyDescent="0.2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2:21" x14ac:dyDescent="0.2">
      <c r="B12" s="3"/>
      <c r="C12" s="3"/>
      <c r="D12" s="3"/>
      <c r="E12" s="3"/>
      <c r="F12" s="3"/>
      <c r="G12" s="3"/>
      <c r="H12" s="3"/>
      <c r="I12" s="3"/>
      <c r="J12" s="3"/>
    </row>
    <row r="13" spans="2:21" ht="6.95" customHeight="1" x14ac:dyDescent="0.2"/>
    <row r="14" spans="2:21" ht="5.0999999999999996" customHeight="1" x14ac:dyDescent="0.2">
      <c r="B14" s="67"/>
      <c r="C14" s="68"/>
      <c r="D14" s="68"/>
      <c r="E14" s="68"/>
      <c r="F14" s="68"/>
      <c r="G14" s="68"/>
      <c r="H14" s="68"/>
      <c r="I14" s="68"/>
      <c r="J14" s="69"/>
      <c r="K14" s="3"/>
    </row>
    <row r="15" spans="2:21" ht="20.100000000000001" customHeight="1" x14ac:dyDescent="0.2">
      <c r="B15" s="461" t="s">
        <v>702</v>
      </c>
      <c r="C15" s="462"/>
      <c r="D15" s="462"/>
      <c r="E15" s="462"/>
      <c r="F15" s="549">
        <f>nyansættelse!F12</f>
        <v>0</v>
      </c>
      <c r="G15" s="549"/>
      <c r="H15" s="549"/>
      <c r="I15" s="549"/>
      <c r="J15" s="134" t="s">
        <v>730</v>
      </c>
      <c r="K15" s="3"/>
      <c r="S15" s="553" t="s">
        <v>917</v>
      </c>
      <c r="T15" s="553"/>
      <c r="U15" s="553"/>
    </row>
    <row r="16" spans="2:21" ht="2.4500000000000002" customHeight="1" x14ac:dyDescent="0.2">
      <c r="B16" s="130"/>
      <c r="C16" s="131"/>
      <c r="D16" s="131"/>
      <c r="E16" s="131"/>
      <c r="F16" s="62"/>
      <c r="G16" s="62"/>
      <c r="H16" s="62"/>
      <c r="I16" s="62"/>
      <c r="J16" s="23"/>
      <c r="K16" s="3"/>
      <c r="S16" s="553"/>
      <c r="T16" s="553"/>
      <c r="U16" s="553"/>
    </row>
    <row r="17" spans="2:21" ht="20.100000000000001" customHeight="1" x14ac:dyDescent="0.2">
      <c r="B17" s="461" t="s">
        <v>918</v>
      </c>
      <c r="C17" s="462"/>
      <c r="D17" s="462"/>
      <c r="E17" s="462"/>
      <c r="F17" s="549">
        <f>nyansættelse!F14</f>
        <v>0</v>
      </c>
      <c r="G17" s="549"/>
      <c r="H17" s="549"/>
      <c r="I17" s="549"/>
      <c r="J17" s="134" t="s">
        <v>730</v>
      </c>
      <c r="K17" s="3"/>
      <c r="S17" s="553"/>
      <c r="T17" s="553"/>
      <c r="U17" s="553"/>
    </row>
    <row r="18" spans="2:21" ht="2.4500000000000002" customHeight="1" x14ac:dyDescent="0.2">
      <c r="B18" s="130"/>
      <c r="C18" s="131"/>
      <c r="D18" s="131"/>
      <c r="E18" s="131"/>
      <c r="F18" s="62"/>
      <c r="G18" s="62"/>
      <c r="H18" s="62"/>
      <c r="I18" s="62"/>
      <c r="J18" s="23"/>
      <c r="K18" s="3"/>
      <c r="S18" s="553"/>
      <c r="T18" s="553"/>
      <c r="U18" s="553"/>
    </row>
    <row r="19" spans="2:21" s="71" customFormat="1" ht="20.100000000000001" customHeight="1" x14ac:dyDescent="0.2">
      <c r="B19" s="461" t="s">
        <v>815</v>
      </c>
      <c r="C19" s="462"/>
      <c r="D19" s="462"/>
      <c r="E19" s="462"/>
      <c r="F19" s="555" t="str">
        <f>CONCATENATE(Q19,R19)</f>
        <v>0****</v>
      </c>
      <c r="G19" s="555"/>
      <c r="H19" s="555"/>
      <c r="I19" s="555"/>
      <c r="J19" s="134" t="s">
        <v>730</v>
      </c>
      <c r="K19" s="70"/>
      <c r="P19" s="135">
        <f>nyansættelse!F20</f>
        <v>0</v>
      </c>
      <c r="Q19" s="71" t="str">
        <f>LEFT(P19,6)</f>
        <v>0</v>
      </c>
      <c r="R19" s="71" t="s">
        <v>919</v>
      </c>
      <c r="S19" s="553"/>
      <c r="T19" s="553"/>
      <c r="U19" s="553"/>
    </row>
    <row r="20" spans="2:21" s="71" customFormat="1" ht="2.4500000000000002" customHeight="1" x14ac:dyDescent="0.2">
      <c r="B20" s="130"/>
      <c r="C20" s="131"/>
      <c r="D20" s="131"/>
      <c r="E20" s="131"/>
      <c r="F20" s="66"/>
      <c r="G20" s="66"/>
      <c r="H20" s="66"/>
      <c r="I20" s="66"/>
      <c r="J20" s="23"/>
      <c r="K20" s="70"/>
    </row>
    <row r="21" spans="2:21" ht="20.100000000000001" customHeight="1" x14ac:dyDescent="0.2">
      <c r="B21" s="461" t="s">
        <v>816</v>
      </c>
      <c r="C21" s="462"/>
      <c r="D21" s="462"/>
      <c r="E21" s="462"/>
      <c r="F21" s="549">
        <f>nyansættelse!F33</f>
        <v>0</v>
      </c>
      <c r="G21" s="549"/>
      <c r="H21" s="549"/>
      <c r="I21" s="549"/>
      <c r="J21" s="134" t="s">
        <v>730</v>
      </c>
      <c r="K21" s="3"/>
    </row>
    <row r="22" spans="2:21" ht="2.4500000000000002" customHeight="1" x14ac:dyDescent="0.2">
      <c r="B22" s="130"/>
      <c r="C22" s="131"/>
      <c r="D22" s="131"/>
      <c r="E22" s="131"/>
      <c r="F22" s="62"/>
      <c r="G22" s="62"/>
      <c r="H22" s="62"/>
      <c r="I22" s="62"/>
      <c r="J22" s="23"/>
      <c r="K22" s="3"/>
    </row>
    <row r="23" spans="2:21" ht="20.100000000000001" customHeight="1" x14ac:dyDescent="0.2">
      <c r="B23" s="461" t="s">
        <v>817</v>
      </c>
      <c r="C23" s="462"/>
      <c r="D23" s="462"/>
      <c r="E23" s="462"/>
      <c r="F23" s="549">
        <f>nyansættelse!F22</f>
        <v>0</v>
      </c>
      <c r="G23" s="549"/>
      <c r="H23" s="549"/>
      <c r="I23" s="549"/>
      <c r="J23" s="134" t="s">
        <v>730</v>
      </c>
      <c r="K23" s="3"/>
    </row>
    <row r="24" spans="2:21" ht="5.0999999999999996" customHeight="1" x14ac:dyDescent="0.2">
      <c r="B24" s="72"/>
      <c r="C24" s="73"/>
      <c r="D24" s="73"/>
      <c r="E24" s="399"/>
      <c r="F24" s="399"/>
      <c r="G24" s="399"/>
      <c r="H24" s="399"/>
      <c r="I24" s="73"/>
      <c r="J24" s="74"/>
      <c r="K24" s="3"/>
    </row>
    <row r="25" spans="2:21" ht="5.0999999999999996" customHeight="1" x14ac:dyDescent="0.2">
      <c r="B25" s="5"/>
      <c r="C25" s="6"/>
      <c r="D25" s="1"/>
      <c r="E25" s="1"/>
      <c r="F25" s="1"/>
      <c r="G25" s="1"/>
      <c r="H25" s="1"/>
      <c r="I25" s="1"/>
      <c r="J25" s="1"/>
    </row>
    <row r="26" spans="2:21" ht="5.0999999999999996" customHeight="1" x14ac:dyDescent="0.2">
      <c r="B26" s="67"/>
      <c r="C26" s="68"/>
      <c r="D26" s="68"/>
      <c r="E26" s="19"/>
      <c r="F26" s="19"/>
      <c r="G26" s="68"/>
      <c r="H26" s="68"/>
      <c r="I26" s="68"/>
      <c r="J26" s="69"/>
    </row>
    <row r="27" spans="2:21" ht="20.100000000000001" customHeight="1" x14ac:dyDescent="0.2">
      <c r="B27" s="550" t="s">
        <v>920</v>
      </c>
      <c r="C27" s="551"/>
      <c r="D27" s="551"/>
      <c r="E27" s="551"/>
      <c r="F27" s="466"/>
      <c r="G27" s="466"/>
      <c r="H27" s="466"/>
      <c r="I27" s="466"/>
      <c r="J27" s="134"/>
    </row>
    <row r="28" spans="2:21" ht="2.4500000000000002" customHeight="1" x14ac:dyDescent="0.2">
      <c r="B28" s="136"/>
      <c r="C28" s="55"/>
      <c r="D28" s="129"/>
      <c r="E28" s="137"/>
      <c r="F28" s="51"/>
      <c r="G28" s="51"/>
      <c r="H28" s="51"/>
      <c r="I28" s="127"/>
      <c r="J28" s="138"/>
    </row>
    <row r="29" spans="2:21" ht="20.100000000000001" customHeight="1" x14ac:dyDescent="0.2">
      <c r="B29" s="550" t="s">
        <v>3271</v>
      </c>
      <c r="C29" s="551"/>
      <c r="D29" s="551"/>
      <c r="E29" s="551"/>
      <c r="F29" s="466"/>
      <c r="G29" s="466"/>
      <c r="H29" s="466"/>
      <c r="I29" s="466"/>
      <c r="J29" s="32"/>
    </row>
    <row r="30" spans="2:21" ht="2.4500000000000002" customHeight="1" x14ac:dyDescent="0.2">
      <c r="B30" s="136"/>
      <c r="C30" s="55"/>
      <c r="D30" s="129"/>
      <c r="E30" s="137"/>
      <c r="F30" s="51"/>
      <c r="G30" s="51"/>
      <c r="H30" s="51"/>
      <c r="I30" s="127"/>
      <c r="J30" s="138"/>
    </row>
    <row r="31" spans="2:21" ht="20.100000000000001" customHeight="1" x14ac:dyDescent="0.2">
      <c r="B31" s="550" t="s">
        <v>711</v>
      </c>
      <c r="C31" s="551"/>
      <c r="D31" s="551"/>
      <c r="E31" s="551"/>
      <c r="F31" s="549">
        <f>nyansættelse!G68</f>
        <v>0</v>
      </c>
      <c r="G31" s="549"/>
      <c r="H31" s="549"/>
      <c r="I31" s="549"/>
      <c r="J31" s="134" t="s">
        <v>730</v>
      </c>
    </row>
    <row r="32" spans="2:21" ht="2.4500000000000002" customHeight="1" x14ac:dyDescent="0.2">
      <c r="B32" s="139"/>
      <c r="C32" s="55"/>
      <c r="D32" s="129"/>
      <c r="E32" s="137"/>
      <c r="F32" s="51"/>
      <c r="G32" s="51"/>
      <c r="H32" s="51"/>
      <c r="I32" s="127"/>
      <c r="J32" s="138"/>
    </row>
    <row r="33" spans="2:22" ht="20.100000000000001" customHeight="1" x14ac:dyDescent="0.2">
      <c r="B33" s="550" t="s">
        <v>921</v>
      </c>
      <c r="C33" s="551"/>
      <c r="D33" s="551"/>
      <c r="E33" s="551"/>
      <c r="F33" s="549">
        <f>nyansættelse!F43</f>
        <v>0</v>
      </c>
      <c r="G33" s="549"/>
      <c r="H33" s="549"/>
      <c r="I33" s="549"/>
      <c r="J33" s="32" t="s">
        <v>922</v>
      </c>
    </row>
    <row r="34" spans="2:22" ht="5.0999999999999996" customHeight="1" x14ac:dyDescent="0.2">
      <c r="B34" s="72"/>
      <c r="C34" s="73"/>
      <c r="D34" s="73"/>
      <c r="E34" s="73"/>
      <c r="F34" s="73"/>
      <c r="G34" s="73"/>
      <c r="H34" s="73"/>
      <c r="I34" s="73"/>
      <c r="J34" s="140"/>
      <c r="K34" s="13"/>
    </row>
    <row r="35" spans="2:22" ht="5.0999999999999996" customHeight="1" x14ac:dyDescent="0.2">
      <c r="B35" s="70"/>
      <c r="C35" s="70"/>
      <c r="D35" s="70"/>
      <c r="E35" s="70"/>
      <c r="F35" s="70"/>
      <c r="G35" s="70"/>
      <c r="H35" s="70"/>
      <c r="I35" s="70"/>
      <c r="J35" s="13"/>
      <c r="K35" s="13"/>
    </row>
    <row r="36" spans="2:22" ht="15.95" customHeight="1" x14ac:dyDescent="0.2">
      <c r="B36" s="249"/>
      <c r="C36" s="250"/>
      <c r="D36" s="250"/>
      <c r="E36" s="516" t="s">
        <v>2901</v>
      </c>
      <c r="F36" s="516"/>
      <c r="G36" s="516"/>
      <c r="H36" s="275">
        <f>nyansættelse!G70</f>
        <v>0</v>
      </c>
      <c r="I36" s="254" t="s">
        <v>730</v>
      </c>
      <c r="J36" s="251"/>
      <c r="K36" s="52"/>
    </row>
    <row r="37" spans="2:22" ht="15.95" customHeight="1" x14ac:dyDescent="0.2">
      <c r="B37" s="239"/>
      <c r="C37" s="238"/>
      <c r="D37" s="238"/>
      <c r="E37" s="516" t="s">
        <v>2901</v>
      </c>
      <c r="F37" s="516"/>
      <c r="G37" s="517"/>
      <c r="H37" s="275">
        <f>nyansættelse!G72</f>
        <v>0</v>
      </c>
      <c r="I37" s="253" t="s">
        <v>730</v>
      </c>
      <c r="J37" s="240"/>
      <c r="K37" s="52"/>
    </row>
    <row r="38" spans="2:22" ht="15.95" customHeight="1" x14ac:dyDescent="0.2">
      <c r="B38" s="239"/>
      <c r="C38" s="238"/>
      <c r="D38" s="238"/>
      <c r="E38" s="518" t="s">
        <v>2901</v>
      </c>
      <c r="F38" s="518"/>
      <c r="G38" s="519"/>
      <c r="H38" s="275">
        <f>nyansættelse!G74</f>
        <v>0</v>
      </c>
      <c r="I38" s="253" t="s">
        <v>730</v>
      </c>
      <c r="J38" s="240"/>
      <c r="K38" s="52"/>
    </row>
    <row r="39" spans="2:22" ht="21.75" customHeight="1" x14ac:dyDescent="0.2">
      <c r="B39" s="523" t="s">
        <v>911</v>
      </c>
      <c r="C39" s="524"/>
      <c r="D39" s="524"/>
      <c r="E39" s="524"/>
      <c r="F39" s="524"/>
      <c r="G39" s="524"/>
      <c r="H39" s="524"/>
      <c r="I39" s="524"/>
      <c r="J39" s="525"/>
      <c r="K39" s="52"/>
    </row>
    <row r="40" spans="2:22" ht="12" customHeight="1" x14ac:dyDescent="0.2">
      <c r="B40" s="241" t="s">
        <v>10</v>
      </c>
      <c r="C40" s="242" t="s">
        <v>708</v>
      </c>
      <c r="D40" s="552" t="s">
        <v>11</v>
      </c>
      <c r="E40" s="552"/>
      <c r="F40" s="552"/>
      <c r="G40" s="243" t="s">
        <v>3</v>
      </c>
      <c r="H40" s="243" t="s">
        <v>2</v>
      </c>
      <c r="I40" s="242" t="s">
        <v>923</v>
      </c>
      <c r="J40" s="143" t="s">
        <v>3266</v>
      </c>
      <c r="K40" s="52"/>
    </row>
    <row r="41" spans="2:22" ht="15" customHeight="1" x14ac:dyDescent="0.2">
      <c r="B41" s="276">
        <f>nyansættelse!B79</f>
        <v>0</v>
      </c>
      <c r="C41" s="277">
        <f>nyansættelse!C79</f>
        <v>0</v>
      </c>
      <c r="D41" s="522">
        <f>nyansættelse!D79</f>
        <v>0</v>
      </c>
      <c r="E41" s="522"/>
      <c r="F41" s="522"/>
      <c r="G41" s="277">
        <f>nyansættelse!G79</f>
        <v>0</v>
      </c>
      <c r="H41" s="277">
        <f>nyansættelse!H79</f>
        <v>0</v>
      </c>
      <c r="I41" s="278">
        <f>nyansættelse!I79</f>
        <v>0</v>
      </c>
      <c r="J41" s="279">
        <f>nyansættelse!J79</f>
        <v>0</v>
      </c>
      <c r="K41" s="255" t="s">
        <v>730</v>
      </c>
    </row>
    <row r="42" spans="2:22" ht="15" customHeight="1" x14ac:dyDescent="0.2">
      <c r="B42" s="276">
        <f>nyansættelse!B82</f>
        <v>0</v>
      </c>
      <c r="C42" s="277">
        <f>nyansættelse!C82</f>
        <v>0</v>
      </c>
      <c r="D42" s="522">
        <f>nyansættelse!D82</f>
        <v>0</v>
      </c>
      <c r="E42" s="522"/>
      <c r="F42" s="522"/>
      <c r="G42" s="277">
        <f>nyansættelse!G82</f>
        <v>0</v>
      </c>
      <c r="H42" s="280">
        <f>nyansættelse!H82</f>
        <v>0</v>
      </c>
      <c r="I42" s="278">
        <f>nyansættelse!I82</f>
        <v>0</v>
      </c>
      <c r="J42" s="281">
        <f>nyansættelse!J82</f>
        <v>0</v>
      </c>
      <c r="K42" s="255" t="s">
        <v>730</v>
      </c>
    </row>
    <row r="43" spans="2:22" ht="15" customHeight="1" x14ac:dyDescent="0.2">
      <c r="B43" s="276">
        <f>nyansættelse!B85</f>
        <v>0</v>
      </c>
      <c r="C43" s="277">
        <f>nyansættelse!C85</f>
        <v>0</v>
      </c>
      <c r="D43" s="522">
        <f>nyansættelse!D85</f>
        <v>0</v>
      </c>
      <c r="E43" s="522"/>
      <c r="F43" s="522"/>
      <c r="G43" s="282">
        <f>nyansættelse!G85</f>
        <v>0</v>
      </c>
      <c r="H43" s="283">
        <f>nyansættelse!H85</f>
        <v>0</v>
      </c>
      <c r="I43" s="278">
        <f>nyansættelse!I85</f>
        <v>0</v>
      </c>
      <c r="J43" s="281">
        <f>nyansættelse!J85</f>
        <v>0</v>
      </c>
      <c r="K43" s="255" t="s">
        <v>730</v>
      </c>
    </row>
    <row r="44" spans="2:22" ht="15" customHeight="1" x14ac:dyDescent="0.2">
      <c r="B44" s="276">
        <f>nyansættelse!B88</f>
        <v>0</v>
      </c>
      <c r="C44" s="277">
        <f>nyansættelse!C88</f>
        <v>0</v>
      </c>
      <c r="D44" s="522">
        <f>nyansættelse!D88</f>
        <v>0</v>
      </c>
      <c r="E44" s="522"/>
      <c r="F44" s="522"/>
      <c r="G44" s="282">
        <f>nyansættelse!G88</f>
        <v>0</v>
      </c>
      <c r="H44" s="282">
        <f>nyansættelse!H88</f>
        <v>0</v>
      </c>
      <c r="I44" s="278">
        <f>nyansættelse!I88</f>
        <v>0</v>
      </c>
      <c r="J44" s="284">
        <f>nyansættelse!J88</f>
        <v>0</v>
      </c>
      <c r="K44" s="255" t="s">
        <v>730</v>
      </c>
    </row>
    <row r="45" spans="2:22" ht="15" customHeight="1" x14ac:dyDescent="0.2">
      <c r="B45" s="276">
        <f>nyansættelse!B91</f>
        <v>0</v>
      </c>
      <c r="C45" s="277">
        <f>nyansættelse!C91</f>
        <v>0</v>
      </c>
      <c r="D45" s="522">
        <f>nyansættelse!D91</f>
        <v>0</v>
      </c>
      <c r="E45" s="522"/>
      <c r="F45" s="522"/>
      <c r="G45" s="282">
        <f>nyansættelse!G91</f>
        <v>0</v>
      </c>
      <c r="H45" s="282">
        <f>nyansættelse!H91</f>
        <v>0</v>
      </c>
      <c r="I45" s="278">
        <f>nyansættelse!I91</f>
        <v>0</v>
      </c>
      <c r="J45" s="284">
        <f>nyansættelse!J91</f>
        <v>0</v>
      </c>
      <c r="K45" s="255" t="s">
        <v>730</v>
      </c>
    </row>
    <row r="46" spans="2:22" ht="15" customHeight="1" x14ac:dyDescent="0.2">
      <c r="B46" s="285">
        <f>nyansættelse!B94</f>
        <v>0</v>
      </c>
      <c r="C46" s="286">
        <f>nyansættelse!C94</f>
        <v>0</v>
      </c>
      <c r="D46" s="526">
        <f>nyansættelse!D94</f>
        <v>0</v>
      </c>
      <c r="E46" s="526"/>
      <c r="F46" s="526"/>
      <c r="G46" s="287">
        <f>nyansættelse!G94</f>
        <v>0</v>
      </c>
      <c r="H46" s="287">
        <f>nyansættelse!H94</f>
        <v>0</v>
      </c>
      <c r="I46" s="288">
        <f>nyansættelse!I94</f>
        <v>0</v>
      </c>
      <c r="J46" s="289">
        <f>nyansættelse!J94</f>
        <v>0</v>
      </c>
      <c r="K46" s="255" t="s">
        <v>730</v>
      </c>
    </row>
    <row r="47" spans="2:22" ht="5.25" customHeight="1" x14ac:dyDescent="0.2">
      <c r="K47" s="53"/>
    </row>
    <row r="48" spans="2:22" ht="18" customHeight="1" x14ac:dyDescent="0.2">
      <c r="B48" s="523" t="s">
        <v>924</v>
      </c>
      <c r="C48" s="524"/>
      <c r="D48" s="524"/>
      <c r="E48" s="524"/>
      <c r="F48" s="524"/>
      <c r="G48" s="524"/>
      <c r="H48" s="524"/>
      <c r="I48" s="524"/>
      <c r="J48" s="525"/>
      <c r="K48" s="53"/>
      <c r="S48" s="381" t="s">
        <v>3267</v>
      </c>
      <c r="T48" s="381"/>
      <c r="U48" s="381"/>
      <c r="V48" s="381"/>
    </row>
    <row r="49" spans="2:22" ht="12" customHeight="1" thickBot="1" x14ac:dyDescent="0.25">
      <c r="B49" s="141" t="s">
        <v>10</v>
      </c>
      <c r="C49" s="142" t="s">
        <v>708</v>
      </c>
      <c r="D49" s="527" t="s">
        <v>11</v>
      </c>
      <c r="E49" s="527"/>
      <c r="F49" s="527"/>
      <c r="G49" s="142" t="s">
        <v>3</v>
      </c>
      <c r="H49" s="142" t="s">
        <v>2</v>
      </c>
      <c r="I49" s="142" t="s">
        <v>923</v>
      </c>
      <c r="J49" s="143" t="s">
        <v>3266</v>
      </c>
      <c r="K49" s="53"/>
    </row>
    <row r="50" spans="2:22" ht="15" customHeight="1" thickBot="1" x14ac:dyDescent="0.25">
      <c r="B50" s="65"/>
      <c r="C50" s="144"/>
      <c r="D50" s="528"/>
      <c r="E50" s="529"/>
      <c r="F50" s="530"/>
      <c r="G50" s="145"/>
      <c r="H50" s="146"/>
      <c r="I50" s="147"/>
      <c r="J50" s="148"/>
      <c r="K50" s="53"/>
      <c r="S50" s="513" t="s">
        <v>928</v>
      </c>
      <c r="T50" s="514"/>
      <c r="U50" s="514"/>
      <c r="V50" s="515"/>
    </row>
    <row r="51" spans="2:22" ht="15" customHeight="1" x14ac:dyDescent="0.2">
      <c r="B51" s="65"/>
      <c r="C51" s="144"/>
      <c r="D51" s="531"/>
      <c r="E51" s="532"/>
      <c r="F51" s="533"/>
      <c r="G51" s="145"/>
      <c r="H51" s="146"/>
      <c r="I51" s="147"/>
      <c r="J51" s="148"/>
      <c r="K51" s="53"/>
      <c r="S51" s="385" t="s">
        <v>3270</v>
      </c>
      <c r="T51" s="386"/>
      <c r="U51" s="14"/>
      <c r="V51" s="387" t="s">
        <v>3268</v>
      </c>
    </row>
    <row r="52" spans="2:22" ht="15" customHeight="1" x14ac:dyDescent="0.2">
      <c r="B52" s="65"/>
      <c r="C52" s="146"/>
      <c r="D52" s="531"/>
      <c r="E52" s="532"/>
      <c r="F52" s="533"/>
      <c r="G52" s="146"/>
      <c r="H52" s="146"/>
      <c r="I52" s="147"/>
      <c r="J52" s="148"/>
      <c r="K52" s="53"/>
      <c r="S52" s="385"/>
      <c r="T52" s="386"/>
      <c r="U52" s="14"/>
      <c r="V52" s="387"/>
    </row>
    <row r="53" spans="2:22" ht="15" customHeight="1" x14ac:dyDescent="0.2">
      <c r="B53" s="65"/>
      <c r="C53" s="146"/>
      <c r="D53" s="531"/>
      <c r="E53" s="532"/>
      <c r="F53" s="533"/>
      <c r="G53" s="146"/>
      <c r="H53" s="146"/>
      <c r="I53" s="147"/>
      <c r="J53" s="148"/>
      <c r="K53" s="53"/>
      <c r="S53" s="385"/>
      <c r="T53" s="386"/>
      <c r="U53" s="14"/>
      <c r="V53" s="387"/>
    </row>
    <row r="54" spans="2:22" ht="15" customHeight="1" x14ac:dyDescent="0.2">
      <c r="B54" s="149"/>
      <c r="C54" s="150"/>
      <c r="D54" s="534"/>
      <c r="E54" s="535"/>
      <c r="F54" s="536"/>
      <c r="G54" s="150"/>
      <c r="H54" s="150"/>
      <c r="I54" s="151"/>
      <c r="J54" s="152"/>
      <c r="K54" s="53"/>
      <c r="S54" s="388"/>
      <c r="T54" s="389"/>
      <c r="U54" s="14"/>
      <c r="V54" s="307">
        <f>S54*1.344105</f>
        <v>0</v>
      </c>
    </row>
    <row r="55" spans="2:22" ht="5.0999999999999996" customHeight="1" thickBot="1" x14ac:dyDescent="0.25">
      <c r="S55" s="305"/>
      <c r="T55" s="304"/>
      <c r="U55" s="304"/>
      <c r="V55" s="306"/>
    </row>
    <row r="56" spans="2:22" ht="15" customHeight="1" thickBot="1" x14ac:dyDescent="0.25">
      <c r="B56" s="537" t="s">
        <v>925</v>
      </c>
      <c r="C56" s="538"/>
      <c r="D56" s="538"/>
      <c r="E56" s="538"/>
      <c r="F56" s="538"/>
      <c r="G56" s="538"/>
      <c r="H56" s="538"/>
      <c r="I56" s="538"/>
      <c r="J56" s="539"/>
      <c r="S56" s="513" t="s">
        <v>927</v>
      </c>
      <c r="T56" s="514"/>
      <c r="U56" s="514"/>
      <c r="V56" s="515"/>
    </row>
    <row r="57" spans="2:22" x14ac:dyDescent="0.2">
      <c r="B57" s="540"/>
      <c r="C57" s="541"/>
      <c r="D57" s="541"/>
      <c r="E57" s="541"/>
      <c r="F57" s="541"/>
      <c r="G57" s="541"/>
      <c r="H57" s="541"/>
      <c r="I57" s="541"/>
      <c r="J57" s="542"/>
      <c r="S57" s="385" t="s">
        <v>3269</v>
      </c>
      <c r="T57" s="386"/>
      <c r="U57" s="14"/>
      <c r="V57" s="387" t="s">
        <v>3268</v>
      </c>
    </row>
    <row r="58" spans="2:22" x14ac:dyDescent="0.2">
      <c r="B58" s="543"/>
      <c r="C58" s="544"/>
      <c r="D58" s="544"/>
      <c r="E58" s="544"/>
      <c r="F58" s="544"/>
      <c r="G58" s="544"/>
      <c r="H58" s="544"/>
      <c r="I58" s="544"/>
      <c r="J58" s="545"/>
      <c r="S58" s="385"/>
      <c r="T58" s="386"/>
      <c r="U58" s="14"/>
      <c r="V58" s="387"/>
    </row>
    <row r="59" spans="2:22" x14ac:dyDescent="0.2">
      <c r="B59" s="543"/>
      <c r="C59" s="544"/>
      <c r="D59" s="544"/>
      <c r="E59" s="544"/>
      <c r="F59" s="544"/>
      <c r="G59" s="544"/>
      <c r="H59" s="544"/>
      <c r="I59" s="544"/>
      <c r="J59" s="545"/>
      <c r="S59" s="385"/>
      <c r="T59" s="386"/>
      <c r="U59" s="14"/>
      <c r="V59" s="387"/>
    </row>
    <row r="60" spans="2:22" x14ac:dyDescent="0.2">
      <c r="B60" s="543"/>
      <c r="C60" s="544"/>
      <c r="D60" s="544"/>
      <c r="E60" s="544"/>
      <c r="F60" s="544"/>
      <c r="G60" s="544"/>
      <c r="H60" s="544"/>
      <c r="I60" s="544"/>
      <c r="J60" s="545"/>
      <c r="S60" s="388"/>
      <c r="T60" s="389"/>
      <c r="U60" s="14"/>
      <c r="V60" s="307">
        <f>S60*1.182816</f>
        <v>0</v>
      </c>
    </row>
    <row r="61" spans="2:22" ht="13.5" thickBot="1" x14ac:dyDescent="0.25">
      <c r="B61" s="546"/>
      <c r="C61" s="547"/>
      <c r="D61" s="547"/>
      <c r="E61" s="547"/>
      <c r="F61" s="547"/>
      <c r="G61" s="547"/>
      <c r="H61" s="547"/>
      <c r="I61" s="547"/>
      <c r="J61" s="548"/>
      <c r="S61" s="305"/>
      <c r="T61" s="304"/>
      <c r="U61" s="304"/>
      <c r="V61" s="306"/>
    </row>
    <row r="63" spans="2:22" x14ac:dyDescent="0.2">
      <c r="B63" s="379"/>
      <c r="C63" s="379"/>
      <c r="I63" s="379"/>
      <c r="J63" s="379"/>
    </row>
    <row r="64" spans="2:22" x14ac:dyDescent="0.2">
      <c r="B64" s="414" t="s">
        <v>1</v>
      </c>
      <c r="C64" s="414"/>
      <c r="I64" s="128" t="s">
        <v>1</v>
      </c>
      <c r="J64" s="128"/>
    </row>
    <row r="66" spans="2:15" x14ac:dyDescent="0.2">
      <c r="B66" s="520"/>
      <c r="C66" s="520"/>
      <c r="D66" s="520"/>
      <c r="E66" s="520"/>
      <c r="F66" s="80"/>
      <c r="G66" s="521"/>
      <c r="H66" s="521"/>
      <c r="I66" s="521"/>
      <c r="J66" s="521"/>
      <c r="K66" s="71"/>
    </row>
    <row r="67" spans="2:15" x14ac:dyDescent="0.2">
      <c r="B67" s="414" t="s">
        <v>915</v>
      </c>
      <c r="C67" s="414"/>
      <c r="D67" s="414"/>
      <c r="E67" s="414"/>
      <c r="G67" s="456" t="s">
        <v>926</v>
      </c>
      <c r="H67" s="456"/>
      <c r="I67" s="456"/>
      <c r="J67" s="456"/>
      <c r="K67" s="4"/>
    </row>
    <row r="69" spans="2:15" x14ac:dyDescent="0.2">
      <c r="M69" s="2" t="s">
        <v>927</v>
      </c>
    </row>
    <row r="70" spans="2:15" x14ac:dyDescent="0.2">
      <c r="M70" s="2" t="s">
        <v>928</v>
      </c>
    </row>
    <row r="72" spans="2:15" x14ac:dyDescent="0.2">
      <c r="L72" s="2" t="s">
        <v>927</v>
      </c>
      <c r="M72" s="2" t="s">
        <v>7</v>
      </c>
      <c r="N72" s="2" t="s">
        <v>928</v>
      </c>
      <c r="O72" s="2" t="s">
        <v>9</v>
      </c>
    </row>
    <row r="73" spans="2:15" x14ac:dyDescent="0.2">
      <c r="L73" s="2" t="s">
        <v>927</v>
      </c>
      <c r="M73" s="2" t="s">
        <v>730</v>
      </c>
      <c r="N73" s="2" t="s">
        <v>928</v>
      </c>
      <c r="O73" s="2" t="s">
        <v>8</v>
      </c>
    </row>
    <row r="75" spans="2:15" x14ac:dyDescent="0.2">
      <c r="M75" s="2" t="b">
        <f>IF($F$27=L72,M72,IF($F$27=N72,O72))</f>
        <v>0</v>
      </c>
      <c r="N75" s="2" t="s">
        <v>929</v>
      </c>
    </row>
    <row r="76" spans="2:15" x14ac:dyDescent="0.2">
      <c r="M76" s="2" t="b">
        <f>IF($F$27=L73,M73,IF($F$27=N73,O73))</f>
        <v>0</v>
      </c>
      <c r="N76" s="2" t="s">
        <v>930</v>
      </c>
    </row>
    <row r="79" spans="2:15" x14ac:dyDescent="0.2">
      <c r="M79" s="2" t="s">
        <v>931</v>
      </c>
    </row>
    <row r="80" spans="2:15" x14ac:dyDescent="0.2">
      <c r="M80" s="2" t="s">
        <v>932</v>
      </c>
    </row>
    <row r="81" spans="13:16" x14ac:dyDescent="0.2">
      <c r="N81" s="2" t="s">
        <v>933</v>
      </c>
    </row>
    <row r="82" spans="13:16" x14ac:dyDescent="0.2">
      <c r="N82" s="2" t="s">
        <v>13</v>
      </c>
    </row>
    <row r="86" spans="13:16" x14ac:dyDescent="0.2">
      <c r="M86" s="2" t="s">
        <v>934</v>
      </c>
      <c r="N86" s="153">
        <v>4</v>
      </c>
    </row>
    <row r="87" spans="13:16" x14ac:dyDescent="0.2">
      <c r="M87" s="2" t="s">
        <v>935</v>
      </c>
      <c r="N87" s="153">
        <v>1</v>
      </c>
    </row>
    <row r="88" spans="13:16" x14ac:dyDescent="0.2">
      <c r="M88" s="2" t="s">
        <v>936</v>
      </c>
      <c r="N88" s="153">
        <v>2</v>
      </c>
    </row>
    <row r="89" spans="13:16" x14ac:dyDescent="0.2">
      <c r="M89" s="2" t="s">
        <v>937</v>
      </c>
      <c r="N89" s="153">
        <v>2</v>
      </c>
      <c r="P89" s="71"/>
    </row>
    <row r="90" spans="13:16" x14ac:dyDescent="0.2">
      <c r="M90" s="2" t="s">
        <v>938</v>
      </c>
      <c r="N90" s="153">
        <v>1</v>
      </c>
      <c r="P90" s="71"/>
    </row>
    <row r="91" spans="13:16" x14ac:dyDescent="0.2">
      <c r="M91" s="2" t="s">
        <v>939</v>
      </c>
      <c r="N91" s="153">
        <v>2</v>
      </c>
    </row>
    <row r="92" spans="13:16" x14ac:dyDescent="0.2">
      <c r="M92" s="2" t="s">
        <v>940</v>
      </c>
      <c r="N92" s="153">
        <v>1</v>
      </c>
    </row>
    <row r="93" spans="13:16" x14ac:dyDescent="0.2">
      <c r="M93" s="2" t="s">
        <v>941</v>
      </c>
      <c r="N93" s="153">
        <v>2</v>
      </c>
    </row>
    <row r="94" spans="13:16" x14ac:dyDescent="0.2">
      <c r="M94" s="2" t="s">
        <v>942</v>
      </c>
      <c r="N94" s="154" t="s">
        <v>943</v>
      </c>
    </row>
  </sheetData>
  <sheetProtection algorithmName="SHA-512" hashValue="OJo6lYn60KahKpziVBb/ziV7CiQdmyTmDMUEoPnknJ6ptlAxhoHF5GsNTf2KLsR49BmUWrFWTbwM49dZh95yZA==" saltValue="CUh17+H1O63Xuf8Y2ycDpA==" spinCount="100000" sheet="1" objects="1" scenarios="1" selectLockedCells="1"/>
  <mergeCells count="58">
    <mergeCell ref="S15:U19"/>
    <mergeCell ref="C10:E10"/>
    <mergeCell ref="B15:E15"/>
    <mergeCell ref="F15:I15"/>
    <mergeCell ref="B17:E17"/>
    <mergeCell ref="F17:I17"/>
    <mergeCell ref="B19:E19"/>
    <mergeCell ref="F19:I19"/>
    <mergeCell ref="G10:J10"/>
    <mergeCell ref="B21:E21"/>
    <mergeCell ref="F21:I21"/>
    <mergeCell ref="B23:E23"/>
    <mergeCell ref="F23:I23"/>
    <mergeCell ref="D42:F42"/>
    <mergeCell ref="E24:H24"/>
    <mergeCell ref="B27:E27"/>
    <mergeCell ref="F27:I27"/>
    <mergeCell ref="B29:E29"/>
    <mergeCell ref="F29:I29"/>
    <mergeCell ref="B31:E31"/>
    <mergeCell ref="F31:I31"/>
    <mergeCell ref="B33:E33"/>
    <mergeCell ref="F33:I33"/>
    <mergeCell ref="D40:F40"/>
    <mergeCell ref="E36:G36"/>
    <mergeCell ref="B67:E67"/>
    <mergeCell ref="G67:J67"/>
    <mergeCell ref="D41:F41"/>
    <mergeCell ref="B63:C63"/>
    <mergeCell ref="I63:J63"/>
    <mergeCell ref="D43:F43"/>
    <mergeCell ref="D46:F46"/>
    <mergeCell ref="B48:J48"/>
    <mergeCell ref="D49:F49"/>
    <mergeCell ref="D50:F50"/>
    <mergeCell ref="D51:F51"/>
    <mergeCell ref="D52:F52"/>
    <mergeCell ref="D53:F53"/>
    <mergeCell ref="D54:F54"/>
    <mergeCell ref="B56:J56"/>
    <mergeCell ref="B57:J61"/>
    <mergeCell ref="E37:G37"/>
    <mergeCell ref="E38:G38"/>
    <mergeCell ref="B64:C64"/>
    <mergeCell ref="B66:E66"/>
    <mergeCell ref="G66:J66"/>
    <mergeCell ref="D44:F44"/>
    <mergeCell ref="D45:F45"/>
    <mergeCell ref="B39:J39"/>
    <mergeCell ref="S56:V56"/>
    <mergeCell ref="S57:T59"/>
    <mergeCell ref="V57:V59"/>
    <mergeCell ref="S60:T60"/>
    <mergeCell ref="S48:V48"/>
    <mergeCell ref="S50:V50"/>
    <mergeCell ref="S51:T53"/>
    <mergeCell ref="V51:V53"/>
    <mergeCell ref="S54:T54"/>
  </mergeCells>
  <dataValidations count="14">
    <dataValidation allowBlank="1" showErrorMessage="1" promptTitle="Indtestes som:" sqref="F19:I19"/>
    <dataValidation allowBlank="1" showInputMessage="1" showErrorMessage="1" promptTitle="Indtest stilling" prompt="Oversigt over stillinger kan findes under:_x000a_politiker, regler og vejledning/ Standarder og Procedurer/ Værktøjer" sqref="F22 J22"/>
    <dataValidation allowBlank="1" showInputMessage="1" showErrorMessage="1" promptTitle="Indtestes som:" prompt="##########" sqref="F20 J20"/>
    <dataValidation allowBlank="1" showInputMessage="1" showErrorMessage="1" promptTitle="Område" prompt="_x000a_vælg en fra listen" sqref="J15:J17 J31 J27 J23 J21 J19"/>
    <dataValidation allowBlank="1" showInputMessage="1" showErrorMessage="1" promptTitle="Institution/ Enhed/ Afdeling" prompt="vælg en fra listen" sqref="J18"/>
    <dataValidation type="list" allowBlank="1" showInputMessage="1" showErrorMessage="1" promptTitle="Område" prompt="_x000a_vælg en fra listen" sqref="F16:I16">
      <formula1>#REF!</formula1>
    </dataValidation>
    <dataValidation type="list" allowBlank="1" showInputMessage="1" showErrorMessage="1" promptTitle="Institution/ Enhed/ Afdeling" prompt="vælg en fra listen" sqref="F18:I18">
      <formula1>#REF!</formula1>
    </dataValidation>
    <dataValidation allowBlank="1" showErrorMessage="1" promptTitle="Indtest stilling" prompt="Oversigt over stillinger kan findes under:_x000a_politiker, regler og vejledning/ Standarder og Procedurer/ Værktøjer" sqref="F21:I21"/>
    <dataValidation type="list" allowBlank="1" showInputMessage="1" showErrorMessage="1" promptTitle="Vælg" prompt="SHK eller KTO" sqref="F27:I27">
      <formula1>$M$69:$M$70</formula1>
    </dataValidation>
    <dataValidation type="list" allowBlank="1" showInputMessage="1" showErrorMessage="1" sqref="B50:B54">
      <formula1>$M$75:$M$76</formula1>
    </dataValidation>
    <dataValidation type="list" allowBlank="1" showInputMessage="1" showErrorMessage="1" promptTitle="Begrundelse" prompt="vælg fra listen" sqref="D50:D54">
      <formula1>individuel</formula1>
    </dataValidation>
    <dataValidation type="list" allowBlank="1" showInputMessage="1" showErrorMessage="1" sqref="I50:I54">
      <formula1>trin</formula1>
    </dataValidation>
    <dataValidation allowBlank="1" showInputMessage="1" showErrorMessage="1" promptTitle="Tillæg skal indtastes:" prompt="F/K tillæg i 31/3-00 niveau_x000a_Z tillæg i 1/1-06 niveau" sqref="J41:J46"/>
    <dataValidation allowBlank="1" showErrorMessage="1" sqref="J50:J54"/>
  </dataValidations>
  <pageMargins left="0.19685039370078741" right="0.19685039370078741" top="0.19685039370078741" bottom="0.19685039370078741" header="0" footer="0"/>
  <pageSetup paperSize="9" orientation="portrait" r:id="rId1"/>
  <headerFooter alignWithMargins="0"/>
  <ignoredErrors>
    <ignoredError sqref="H42:H43 J42:J4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'Ark2'!$Q$2:$Q$42</xm:f>
          </x14:formula1>
          <xm:sqref>G10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S1268"/>
  <sheetViews>
    <sheetView zoomScaleNormal="100" workbookViewId="0">
      <selection activeCell="A11" sqref="A11"/>
    </sheetView>
  </sheetViews>
  <sheetFormatPr defaultRowHeight="12.75" x14ac:dyDescent="0.2"/>
  <cols>
    <col min="1" max="1" width="15.7109375" bestFit="1" customWidth="1"/>
    <col min="3" max="3" width="13" customWidth="1"/>
    <col min="5" max="5" width="12.85546875" customWidth="1"/>
    <col min="6" max="6" width="15.42578125" customWidth="1"/>
    <col min="8" max="8" width="24.5703125" bestFit="1" customWidth="1"/>
    <col min="10" max="10" width="9.5703125" bestFit="1" customWidth="1"/>
    <col min="12" max="12" width="25.140625" bestFit="1" customWidth="1"/>
    <col min="13" max="13" width="28.28515625" bestFit="1" customWidth="1"/>
    <col min="14" max="14" width="19.5703125" bestFit="1" customWidth="1"/>
    <col min="15" max="15" width="45.28515625" bestFit="1" customWidth="1"/>
    <col min="16" max="16" width="29.7109375" bestFit="1" customWidth="1"/>
    <col min="17" max="17" width="45.85546875" customWidth="1"/>
    <col min="18" max="18" width="4.85546875" bestFit="1" customWidth="1"/>
    <col min="19" max="19" width="13.140625" bestFit="1" customWidth="1"/>
    <col min="20" max="24" width="9.42578125" customWidth="1"/>
  </cols>
  <sheetData>
    <row r="1" spans="1:19" x14ac:dyDescent="0.2">
      <c r="A1" t="s">
        <v>703</v>
      </c>
      <c r="C1" s="10" t="s">
        <v>803</v>
      </c>
      <c r="E1" t="s">
        <v>5</v>
      </c>
      <c r="F1" t="s">
        <v>9</v>
      </c>
      <c r="G1" t="s">
        <v>12</v>
      </c>
      <c r="H1" t="s">
        <v>1532</v>
      </c>
      <c r="I1">
        <v>1</v>
      </c>
      <c r="J1" s="10"/>
      <c r="K1" t="s">
        <v>17</v>
      </c>
      <c r="L1" t="s">
        <v>1404</v>
      </c>
      <c r="M1" t="s">
        <v>806</v>
      </c>
      <c r="N1" s="10" t="s">
        <v>844</v>
      </c>
      <c r="O1" t="s">
        <v>864</v>
      </c>
    </row>
    <row r="2" spans="1:19" ht="15" customHeight="1" x14ac:dyDescent="0.25">
      <c r="A2" t="s">
        <v>704</v>
      </c>
      <c r="C2" s="10" t="s">
        <v>836</v>
      </c>
      <c r="E2" t="s">
        <v>6</v>
      </c>
      <c r="F2" t="s">
        <v>8</v>
      </c>
      <c r="G2" t="s">
        <v>13</v>
      </c>
      <c r="H2" t="s">
        <v>16</v>
      </c>
      <c r="I2">
        <v>2</v>
      </c>
      <c r="J2" s="10"/>
      <c r="K2" t="s">
        <v>18</v>
      </c>
      <c r="L2" t="s">
        <v>20</v>
      </c>
      <c r="M2" t="s">
        <v>814</v>
      </c>
      <c r="N2" s="113" t="s">
        <v>1527</v>
      </c>
      <c r="O2" t="s">
        <v>718</v>
      </c>
      <c r="Q2" s="186" t="s">
        <v>1543</v>
      </c>
      <c r="R2" s="187" t="s">
        <v>928</v>
      </c>
      <c r="S2" s="188" t="s">
        <v>1582</v>
      </c>
    </row>
    <row r="3" spans="1:19" x14ac:dyDescent="0.2">
      <c r="A3" t="s">
        <v>705</v>
      </c>
      <c r="C3" s="10" t="s">
        <v>804</v>
      </c>
      <c r="E3" t="s">
        <v>1527</v>
      </c>
      <c r="F3" t="s">
        <v>7</v>
      </c>
      <c r="H3" t="s">
        <v>15</v>
      </c>
      <c r="I3">
        <v>3</v>
      </c>
      <c r="K3" t="s">
        <v>19</v>
      </c>
      <c r="L3" t="s">
        <v>21</v>
      </c>
      <c r="M3" s="10" t="s">
        <v>810</v>
      </c>
      <c r="N3" s="10" t="s">
        <v>845</v>
      </c>
      <c r="O3" t="s">
        <v>852</v>
      </c>
      <c r="P3" s="10" t="s">
        <v>2898</v>
      </c>
      <c r="Q3" s="186" t="s">
        <v>1544</v>
      </c>
      <c r="R3" s="187" t="s">
        <v>928</v>
      </c>
      <c r="S3" s="188" t="s">
        <v>1583</v>
      </c>
    </row>
    <row r="4" spans="1:19" x14ac:dyDescent="0.2">
      <c r="C4" t="s">
        <v>4</v>
      </c>
      <c r="H4" t="s">
        <v>14</v>
      </c>
      <c r="I4">
        <v>4</v>
      </c>
      <c r="L4" s="10" t="s">
        <v>802</v>
      </c>
      <c r="M4" t="s">
        <v>813</v>
      </c>
      <c r="N4" s="10" t="s">
        <v>846</v>
      </c>
      <c r="O4" t="s">
        <v>717</v>
      </c>
      <c r="P4" s="155" t="s">
        <v>2899</v>
      </c>
      <c r="Q4" s="186" t="s">
        <v>1545</v>
      </c>
      <c r="R4" s="187" t="s">
        <v>928</v>
      </c>
      <c r="S4" s="188" t="s">
        <v>1584</v>
      </c>
    </row>
    <row r="5" spans="1:19" x14ac:dyDescent="0.2">
      <c r="C5" s="10" t="s">
        <v>847</v>
      </c>
      <c r="E5">
        <v>1</v>
      </c>
      <c r="H5" t="s">
        <v>800</v>
      </c>
      <c r="I5">
        <v>5</v>
      </c>
      <c r="L5" s="10" t="s">
        <v>862</v>
      </c>
      <c r="M5" t="s">
        <v>812</v>
      </c>
      <c r="N5" s="10" t="s">
        <v>849</v>
      </c>
      <c r="O5" t="s">
        <v>721</v>
      </c>
      <c r="P5" t="s">
        <v>944</v>
      </c>
      <c r="Q5" s="189" t="s">
        <v>3199</v>
      </c>
      <c r="R5" s="187" t="s">
        <v>928</v>
      </c>
      <c r="S5" s="188" t="s">
        <v>1585</v>
      </c>
    </row>
    <row r="6" spans="1:19" x14ac:dyDescent="0.2">
      <c r="A6" s="10" t="s">
        <v>706</v>
      </c>
      <c r="C6" s="10" t="s">
        <v>856</v>
      </c>
      <c r="E6">
        <v>2</v>
      </c>
      <c r="H6" s="10" t="s">
        <v>913</v>
      </c>
      <c r="I6">
        <v>6</v>
      </c>
      <c r="L6" s="10" t="s">
        <v>1399</v>
      </c>
      <c r="M6" s="10" t="s">
        <v>837</v>
      </c>
      <c r="O6" t="s">
        <v>720</v>
      </c>
      <c r="P6" t="s">
        <v>945</v>
      </c>
      <c r="Q6" s="186" t="s">
        <v>1546</v>
      </c>
      <c r="R6" s="187" t="s">
        <v>928</v>
      </c>
      <c r="S6" s="188" t="s">
        <v>1586</v>
      </c>
    </row>
    <row r="7" spans="1:19" x14ac:dyDescent="0.2">
      <c r="A7" s="10" t="s">
        <v>707</v>
      </c>
      <c r="E7" t="s">
        <v>1527</v>
      </c>
      <c r="H7" t="s">
        <v>0</v>
      </c>
      <c r="I7">
        <v>7</v>
      </c>
      <c r="L7" s="10" t="s">
        <v>1400</v>
      </c>
      <c r="M7" t="s">
        <v>811</v>
      </c>
      <c r="O7" t="s">
        <v>865</v>
      </c>
      <c r="P7" t="s">
        <v>946</v>
      </c>
      <c r="Q7" s="186" t="s">
        <v>1547</v>
      </c>
      <c r="R7" s="187" t="s">
        <v>928</v>
      </c>
      <c r="S7" s="188" t="s">
        <v>1587</v>
      </c>
    </row>
    <row r="8" spans="1:19" x14ac:dyDescent="0.2">
      <c r="H8" s="10" t="s">
        <v>1398</v>
      </c>
      <c r="I8">
        <v>8</v>
      </c>
      <c r="J8" s="10"/>
      <c r="M8" s="10" t="s">
        <v>2900</v>
      </c>
      <c r="O8" t="s">
        <v>866</v>
      </c>
      <c r="P8" t="s">
        <v>1432</v>
      </c>
      <c r="Q8" s="186" t="s">
        <v>1548</v>
      </c>
      <c r="R8" s="187" t="s">
        <v>928</v>
      </c>
      <c r="S8" s="188" t="s">
        <v>1588</v>
      </c>
    </row>
    <row r="9" spans="1:19" x14ac:dyDescent="0.2">
      <c r="A9" s="10" t="s">
        <v>710</v>
      </c>
      <c r="H9" t="s">
        <v>707</v>
      </c>
      <c r="I9">
        <v>9</v>
      </c>
      <c r="J9" s="10"/>
      <c r="M9" t="s">
        <v>807</v>
      </c>
      <c r="O9" t="s">
        <v>726</v>
      </c>
      <c r="P9" t="s">
        <v>947</v>
      </c>
      <c r="Q9" s="186" t="s">
        <v>1549</v>
      </c>
      <c r="R9" s="187" t="s">
        <v>928</v>
      </c>
      <c r="S9" s="188" t="s">
        <v>1589</v>
      </c>
    </row>
    <row r="10" spans="1:19" ht="15" customHeight="1" x14ac:dyDescent="0.25">
      <c r="A10" s="10" t="s">
        <v>709</v>
      </c>
      <c r="C10" s="120"/>
      <c r="D10" s="119"/>
      <c r="H10" t="s">
        <v>3219</v>
      </c>
      <c r="I10">
        <v>10</v>
      </c>
      <c r="J10" s="113"/>
      <c r="M10" t="s">
        <v>1397</v>
      </c>
      <c r="O10" t="s">
        <v>725</v>
      </c>
      <c r="P10" t="s">
        <v>948</v>
      </c>
      <c r="Q10" s="186" t="s">
        <v>1550</v>
      </c>
      <c r="R10" s="187" t="s">
        <v>928</v>
      </c>
      <c r="S10" s="188" t="s">
        <v>1590</v>
      </c>
    </row>
    <row r="11" spans="1:19" ht="12.75" customHeight="1" x14ac:dyDescent="0.2">
      <c r="C11" s="120"/>
      <c r="D11" s="119"/>
      <c r="H11" s="10" t="s">
        <v>861</v>
      </c>
      <c r="I11">
        <v>11</v>
      </c>
      <c r="J11" s="17"/>
      <c r="M11" t="s">
        <v>809</v>
      </c>
      <c r="O11" t="s">
        <v>728</v>
      </c>
      <c r="P11" t="s">
        <v>1424</v>
      </c>
      <c r="Q11" s="186" t="s">
        <v>1551</v>
      </c>
      <c r="R11" s="187" t="s">
        <v>928</v>
      </c>
      <c r="S11" s="188" t="s">
        <v>1591</v>
      </c>
    </row>
    <row r="12" spans="1:19" x14ac:dyDescent="0.2">
      <c r="A12" s="10" t="s">
        <v>3216</v>
      </c>
      <c r="C12" s="120" t="s">
        <v>3221</v>
      </c>
      <c r="D12" s="119"/>
      <c r="H12" s="10" t="s">
        <v>911</v>
      </c>
      <c r="I12">
        <v>12</v>
      </c>
      <c r="J12" s="17"/>
      <c r="O12" t="s">
        <v>727</v>
      </c>
      <c r="P12" t="s">
        <v>1411</v>
      </c>
      <c r="Q12" s="186" t="s">
        <v>1552</v>
      </c>
      <c r="R12" s="187" t="s">
        <v>928</v>
      </c>
      <c r="S12" s="188" t="s">
        <v>1592</v>
      </c>
    </row>
    <row r="13" spans="1:19" x14ac:dyDescent="0.2">
      <c r="A13" s="10" t="s">
        <v>3217</v>
      </c>
      <c r="C13" s="118" t="s">
        <v>3222</v>
      </c>
      <c r="D13" s="119"/>
      <c r="H13" s="10" t="s">
        <v>1336</v>
      </c>
      <c r="I13">
        <v>13</v>
      </c>
      <c r="O13" t="s">
        <v>867</v>
      </c>
      <c r="P13" t="s">
        <v>949</v>
      </c>
      <c r="Q13" s="186" t="s">
        <v>1553</v>
      </c>
      <c r="R13" s="187" t="s">
        <v>928</v>
      </c>
      <c r="S13" s="188" t="s">
        <v>1593</v>
      </c>
    </row>
    <row r="14" spans="1:19" x14ac:dyDescent="0.2">
      <c r="A14" s="245" t="str">
        <f>IF(nyansættelse!$F$51="Ja","Erhvervsmæssigt","")</f>
        <v/>
      </c>
      <c r="C14" s="10" t="s">
        <v>3225</v>
      </c>
      <c r="H14" t="s">
        <v>801</v>
      </c>
      <c r="I14">
        <v>14</v>
      </c>
      <c r="O14" t="s">
        <v>868</v>
      </c>
      <c r="P14" t="s">
        <v>950</v>
      </c>
      <c r="Q14" s="186" t="s">
        <v>1554</v>
      </c>
      <c r="R14" s="187" t="s">
        <v>928</v>
      </c>
      <c r="S14" s="188" t="s">
        <v>1594</v>
      </c>
    </row>
    <row r="15" spans="1:19" x14ac:dyDescent="0.2">
      <c r="A15" s="245" t="str">
        <f>IF(nyansættelse!$F$51="Ja","Privat og erhvervmæssigt","")</f>
        <v/>
      </c>
      <c r="C15" s="120" t="s">
        <v>3223</v>
      </c>
      <c r="O15" t="s">
        <v>733</v>
      </c>
      <c r="P15" t="s">
        <v>951</v>
      </c>
      <c r="Q15" s="186" t="s">
        <v>1555</v>
      </c>
      <c r="R15" s="187" t="s">
        <v>928</v>
      </c>
      <c r="S15" s="188" t="s">
        <v>1595</v>
      </c>
    </row>
    <row r="16" spans="1:19" x14ac:dyDescent="0.2">
      <c r="C16" s="120" t="s">
        <v>3224</v>
      </c>
      <c r="O16" t="s">
        <v>732</v>
      </c>
      <c r="P16" t="s">
        <v>952</v>
      </c>
      <c r="Q16" s="186" t="s">
        <v>1556</v>
      </c>
      <c r="R16" s="187" t="s">
        <v>927</v>
      </c>
      <c r="S16" s="188" t="s">
        <v>1596</v>
      </c>
    </row>
    <row r="17" spans="1:19" x14ac:dyDescent="0.2">
      <c r="C17" s="120"/>
      <c r="E17" s="343" t="s">
        <v>4096</v>
      </c>
      <c r="F17" s="344" t="str">
        <f>MID(fratrædelse!G19,5,2)</f>
        <v/>
      </c>
      <c r="G17" s="345">
        <f ca="1">YEAR(F18)</f>
        <v>2020</v>
      </c>
      <c r="O17" t="s">
        <v>869</v>
      </c>
      <c r="P17" t="s">
        <v>1482</v>
      </c>
      <c r="Q17" s="186" t="s">
        <v>1557</v>
      </c>
      <c r="R17" s="187" t="s">
        <v>927</v>
      </c>
      <c r="S17" s="188" t="s">
        <v>1597</v>
      </c>
    </row>
    <row r="18" spans="1:19" x14ac:dyDescent="0.2">
      <c r="A18" s="272"/>
      <c r="E18" s="245"/>
      <c r="F18" s="346">
        <f ca="1">TODAY()</f>
        <v>44083</v>
      </c>
      <c r="G18" s="245">
        <v>1900</v>
      </c>
      <c r="O18" t="s">
        <v>853</v>
      </c>
      <c r="P18" t="s">
        <v>953</v>
      </c>
      <c r="Q18" s="186" t="s">
        <v>1558</v>
      </c>
      <c r="R18" s="187" t="s">
        <v>927</v>
      </c>
      <c r="S18" s="188" t="s">
        <v>1598</v>
      </c>
    </row>
    <row r="19" spans="1:19" x14ac:dyDescent="0.2">
      <c r="A19" s="272"/>
      <c r="E19" s="343" t="s">
        <v>4097</v>
      </c>
      <c r="F19" s="345" t="e">
        <f ca="1">G17-F17-G18</f>
        <v>#VALUE!</v>
      </c>
      <c r="G19" s="245"/>
      <c r="O19" t="s">
        <v>854</v>
      </c>
      <c r="P19" t="s">
        <v>954</v>
      </c>
      <c r="Q19" s="186" t="s">
        <v>1559</v>
      </c>
      <c r="R19" s="187" t="s">
        <v>927</v>
      </c>
      <c r="S19" s="188" t="s">
        <v>1599</v>
      </c>
    </row>
    <row r="20" spans="1:19" x14ac:dyDescent="0.2">
      <c r="L20" t="s">
        <v>21</v>
      </c>
      <c r="O20" t="s">
        <v>3265</v>
      </c>
      <c r="P20" t="s">
        <v>1507</v>
      </c>
      <c r="Q20" s="186" t="s">
        <v>1560</v>
      </c>
      <c r="R20" s="187" t="s">
        <v>928</v>
      </c>
      <c r="S20" s="188" t="s">
        <v>1601</v>
      </c>
    </row>
    <row r="21" spans="1:19" x14ac:dyDescent="0.2">
      <c r="L21" s="2" t="s">
        <v>857</v>
      </c>
      <c r="O21" t="s">
        <v>734</v>
      </c>
      <c r="P21" t="s">
        <v>955</v>
      </c>
      <c r="Q21" s="186" t="s">
        <v>1561</v>
      </c>
      <c r="R21" s="187" t="s">
        <v>927</v>
      </c>
      <c r="S21" s="188" t="s">
        <v>1602</v>
      </c>
    </row>
    <row r="22" spans="1:19" x14ac:dyDescent="0.2">
      <c r="L22" s="2" t="s">
        <v>858</v>
      </c>
      <c r="O22" t="s">
        <v>737</v>
      </c>
      <c r="P22" t="s">
        <v>1489</v>
      </c>
      <c r="Q22" s="186" t="s">
        <v>1562</v>
      </c>
      <c r="R22" s="187" t="s">
        <v>928</v>
      </c>
      <c r="S22" s="188" t="s">
        <v>1604</v>
      </c>
    </row>
    <row r="23" spans="1:19" x14ac:dyDescent="0.2">
      <c r="A23" s="155" t="s">
        <v>1391</v>
      </c>
      <c r="L23" s="2" t="s">
        <v>859</v>
      </c>
      <c r="O23" t="s">
        <v>870</v>
      </c>
      <c r="P23" t="s">
        <v>956</v>
      </c>
      <c r="Q23" s="186" t="s">
        <v>1563</v>
      </c>
      <c r="R23" s="187" t="s">
        <v>927</v>
      </c>
      <c r="S23" s="188" t="s">
        <v>1605</v>
      </c>
    </row>
    <row r="24" spans="1:19" x14ac:dyDescent="0.2">
      <c r="L24" s="2" t="s">
        <v>860</v>
      </c>
      <c r="O24" t="s">
        <v>738</v>
      </c>
      <c r="P24" t="s">
        <v>957</v>
      </c>
      <c r="Q24" s="186" t="s">
        <v>1564</v>
      </c>
      <c r="R24" s="187" t="s">
        <v>928</v>
      </c>
      <c r="S24" s="188" t="s">
        <v>1603</v>
      </c>
    </row>
    <row r="25" spans="1:19" x14ac:dyDescent="0.2">
      <c r="A25" s="10" t="s">
        <v>1392</v>
      </c>
      <c r="G25" s="7">
        <v>1000</v>
      </c>
      <c r="H25" s="7" t="s">
        <v>22</v>
      </c>
      <c r="M25" s="10"/>
      <c r="O25" t="s">
        <v>740</v>
      </c>
      <c r="P25" t="s">
        <v>958</v>
      </c>
      <c r="Q25" s="186" t="s">
        <v>1565</v>
      </c>
      <c r="R25" s="187" t="s">
        <v>928</v>
      </c>
      <c r="S25" s="188" t="s">
        <v>1606</v>
      </c>
    </row>
    <row r="26" spans="1:19" x14ac:dyDescent="0.2">
      <c r="B26" t="s">
        <v>2906</v>
      </c>
      <c r="G26" s="7">
        <v>1001</v>
      </c>
      <c r="H26" s="7" t="s">
        <v>22</v>
      </c>
      <c r="M26" s="10"/>
      <c r="O26" t="s">
        <v>871</v>
      </c>
      <c r="P26" t="s">
        <v>959</v>
      </c>
      <c r="Q26" s="186" t="s">
        <v>1566</v>
      </c>
      <c r="R26" s="187" t="s">
        <v>928</v>
      </c>
      <c r="S26" s="188" t="s">
        <v>1607</v>
      </c>
    </row>
    <row r="27" spans="1:19" x14ac:dyDescent="0.2">
      <c r="G27" s="7">
        <v>1002</v>
      </c>
      <c r="H27" s="7" t="s">
        <v>22</v>
      </c>
      <c r="L27" s="245" t="e">
        <f>IF(Fraværsskema!#REF!='Ark2'!$L$20,L21,"")</f>
        <v>#REF!</v>
      </c>
      <c r="M27" s="245" t="e">
        <f>IF(Fraværsskema!#REF!='Ark2'!$L$20,E1,"")</f>
        <v>#REF!</v>
      </c>
      <c r="O27" t="s">
        <v>742</v>
      </c>
      <c r="P27" t="s">
        <v>960</v>
      </c>
      <c r="Q27" s="186" t="s">
        <v>1567</v>
      </c>
      <c r="R27" s="187" t="s">
        <v>928</v>
      </c>
      <c r="S27" s="188" t="s">
        <v>1608</v>
      </c>
    </row>
    <row r="28" spans="1:19" x14ac:dyDescent="0.2">
      <c r="G28" s="7">
        <v>1003</v>
      </c>
      <c r="H28" s="7" t="s">
        <v>22</v>
      </c>
      <c r="L28" s="245" t="e">
        <f>IF(Fraværsskema!#REF!='Ark2'!$L$20,L22,"")</f>
        <v>#REF!</v>
      </c>
      <c r="M28" s="245" t="e">
        <f>IF(Fraværsskema!#REF!='Ark2'!$L$20,E2,"")</f>
        <v>#REF!</v>
      </c>
      <c r="O28" t="s">
        <v>744</v>
      </c>
      <c r="P28" t="s">
        <v>1439</v>
      </c>
      <c r="Q28" s="186" t="s">
        <v>1568</v>
      </c>
      <c r="R28" s="187" t="s">
        <v>1624</v>
      </c>
      <c r="S28" s="188" t="s">
        <v>1609</v>
      </c>
    </row>
    <row r="29" spans="1:19" x14ac:dyDescent="0.2">
      <c r="A29" s="10" t="s">
        <v>1392</v>
      </c>
      <c r="B29" s="10" t="s">
        <v>2911</v>
      </c>
      <c r="G29" s="7">
        <v>1004</v>
      </c>
      <c r="H29" s="7" t="s">
        <v>22</v>
      </c>
      <c r="L29" s="245" t="e">
        <f>IF(Fraværsskema!#REF!='Ark2'!$L$20,L23,"")</f>
        <v>#REF!</v>
      </c>
      <c r="O29" t="s">
        <v>872</v>
      </c>
      <c r="P29" t="s">
        <v>961</v>
      </c>
      <c r="Q29" s="186" t="s">
        <v>1569</v>
      </c>
      <c r="R29" s="187" t="s">
        <v>928</v>
      </c>
      <c r="S29" s="188" t="s">
        <v>1610</v>
      </c>
    </row>
    <row r="30" spans="1:19" ht="18.75" customHeight="1" x14ac:dyDescent="0.2">
      <c r="G30" s="7">
        <v>1005</v>
      </c>
      <c r="H30" s="7" t="s">
        <v>22</v>
      </c>
      <c r="L30" s="245" t="e">
        <f>IF(Fraværsskema!#REF!='Ark2'!$L$20,L24,"")</f>
        <v>#REF!</v>
      </c>
      <c r="O30" t="s">
        <v>873</v>
      </c>
      <c r="P30" t="s">
        <v>962</v>
      </c>
      <c r="Q30" s="186" t="s">
        <v>1570</v>
      </c>
      <c r="R30" s="187" t="s">
        <v>928</v>
      </c>
      <c r="S30" s="188" t="s">
        <v>1611</v>
      </c>
    </row>
    <row r="31" spans="1:19" x14ac:dyDescent="0.2">
      <c r="A31" s="10" t="s">
        <v>1394</v>
      </c>
      <c r="B31" s="10"/>
      <c r="C31" s="244" t="s">
        <v>2910</v>
      </c>
      <c r="G31" s="7">
        <v>1006</v>
      </c>
      <c r="H31" s="7" t="s">
        <v>22</v>
      </c>
      <c r="O31" t="s">
        <v>747</v>
      </c>
      <c r="P31" t="s">
        <v>963</v>
      </c>
      <c r="Q31" s="186" t="s">
        <v>1571</v>
      </c>
      <c r="R31" s="187" t="s">
        <v>928</v>
      </c>
      <c r="S31" s="188" t="s">
        <v>1612</v>
      </c>
    </row>
    <row r="32" spans="1:19" x14ac:dyDescent="0.2">
      <c r="G32" s="7">
        <v>1007</v>
      </c>
      <c r="H32" s="7" t="s">
        <v>22</v>
      </c>
      <c r="O32" t="s">
        <v>749</v>
      </c>
      <c r="P32" t="s">
        <v>964</v>
      </c>
      <c r="Q32" s="186" t="s">
        <v>1572</v>
      </c>
      <c r="R32" s="187" t="s">
        <v>928</v>
      </c>
      <c r="S32" s="188" t="s">
        <v>1613</v>
      </c>
    </row>
    <row r="33" spans="1:19" x14ac:dyDescent="0.2">
      <c r="A33" s="10" t="s">
        <v>1393</v>
      </c>
      <c r="B33" s="10" t="s">
        <v>710</v>
      </c>
      <c r="G33" s="7">
        <v>1008</v>
      </c>
      <c r="H33" s="7" t="s">
        <v>22</v>
      </c>
      <c r="O33" t="s">
        <v>874</v>
      </c>
      <c r="P33" t="s">
        <v>965</v>
      </c>
      <c r="Q33" s="189" t="s">
        <v>1623</v>
      </c>
      <c r="R33" s="187" t="s">
        <v>927</v>
      </c>
      <c r="S33" s="188" t="s">
        <v>1600</v>
      </c>
    </row>
    <row r="34" spans="1:19" x14ac:dyDescent="0.2">
      <c r="B34" s="10" t="s">
        <v>709</v>
      </c>
      <c r="C34" s="10" t="s">
        <v>2908</v>
      </c>
      <c r="D34" s="10" t="s">
        <v>2907</v>
      </c>
      <c r="G34" s="7">
        <v>1009</v>
      </c>
      <c r="H34" s="7" t="s">
        <v>22</v>
      </c>
      <c r="O34" t="s">
        <v>746</v>
      </c>
      <c r="P34" t="s">
        <v>966</v>
      </c>
      <c r="Q34" s="186" t="s">
        <v>1573</v>
      </c>
      <c r="R34" s="187" t="s">
        <v>927</v>
      </c>
      <c r="S34" s="188" t="s">
        <v>1614</v>
      </c>
    </row>
    <row r="35" spans="1:19" ht="13.5" thickBot="1" x14ac:dyDescent="0.25">
      <c r="G35" s="7">
        <v>1010</v>
      </c>
      <c r="H35" s="7" t="s">
        <v>22</v>
      </c>
      <c r="O35" t="s">
        <v>875</v>
      </c>
      <c r="P35" t="s">
        <v>967</v>
      </c>
      <c r="Q35" s="186" t="s">
        <v>1574</v>
      </c>
      <c r="R35" s="187" t="s">
        <v>928</v>
      </c>
      <c r="S35" s="188" t="s">
        <v>1615</v>
      </c>
    </row>
    <row r="36" spans="1:19" x14ac:dyDescent="0.2">
      <c r="A36" t="s">
        <v>2903</v>
      </c>
      <c r="B36" s="557" t="s">
        <v>2902</v>
      </c>
      <c r="C36" s="558"/>
      <c r="D36" s="559"/>
      <c r="E36" s="244" t="s">
        <v>2909</v>
      </c>
      <c r="G36" s="7">
        <v>1011</v>
      </c>
      <c r="H36" s="7" t="s">
        <v>22</v>
      </c>
      <c r="O36" t="s">
        <v>751</v>
      </c>
      <c r="P36" t="s">
        <v>1417</v>
      </c>
      <c r="Q36" s="186" t="s">
        <v>1575</v>
      </c>
      <c r="R36" s="187" t="s">
        <v>928</v>
      </c>
      <c r="S36" s="188" t="s">
        <v>1616</v>
      </c>
    </row>
    <row r="37" spans="1:19" x14ac:dyDescent="0.2">
      <c r="B37" s="560"/>
      <c r="C37" s="561"/>
      <c r="D37" s="562"/>
      <c r="G37" s="7">
        <v>1012</v>
      </c>
      <c r="H37" s="7" t="s">
        <v>22</v>
      </c>
      <c r="O37" t="s">
        <v>748</v>
      </c>
      <c r="P37" t="s">
        <v>1486</v>
      </c>
      <c r="Q37" s="186" t="s">
        <v>1576</v>
      </c>
      <c r="R37" s="187" t="s">
        <v>928</v>
      </c>
      <c r="S37" s="188" t="s">
        <v>1617</v>
      </c>
    </row>
    <row r="38" spans="1:19" x14ac:dyDescent="0.2">
      <c r="B38" s="560"/>
      <c r="C38" s="561"/>
      <c r="D38" s="562"/>
      <c r="G38" s="7">
        <v>1013</v>
      </c>
      <c r="H38" s="7" t="s">
        <v>22</v>
      </c>
      <c r="O38" t="s">
        <v>876</v>
      </c>
      <c r="P38" t="s">
        <v>968</v>
      </c>
      <c r="Q38" s="186" t="s">
        <v>1577</v>
      </c>
      <c r="R38" s="187" t="s">
        <v>928</v>
      </c>
      <c r="S38" s="188" t="s">
        <v>1618</v>
      </c>
    </row>
    <row r="39" spans="1:19" x14ac:dyDescent="0.2">
      <c r="B39" s="560"/>
      <c r="C39" s="561"/>
      <c r="D39" s="562"/>
      <c r="G39" s="7">
        <v>1014</v>
      </c>
      <c r="H39" s="7" t="s">
        <v>22</v>
      </c>
      <c r="O39" t="s">
        <v>1396</v>
      </c>
      <c r="P39" t="s">
        <v>969</v>
      </c>
      <c r="Q39" s="186" t="s">
        <v>1578</v>
      </c>
      <c r="R39" s="187" t="s">
        <v>928</v>
      </c>
      <c r="S39" s="188" t="s">
        <v>1619</v>
      </c>
    </row>
    <row r="40" spans="1:19" ht="13.5" thickBot="1" x14ac:dyDescent="0.25">
      <c r="B40" s="563"/>
      <c r="C40" s="564"/>
      <c r="D40" s="565"/>
      <c r="G40" s="7">
        <v>1015</v>
      </c>
      <c r="H40" s="7" t="s">
        <v>22</v>
      </c>
      <c r="O40" t="s">
        <v>753</v>
      </c>
      <c r="P40" t="s">
        <v>970</v>
      </c>
      <c r="Q40" s="186" t="s">
        <v>1579</v>
      </c>
      <c r="R40" s="187" t="s">
        <v>928</v>
      </c>
      <c r="S40" s="188" t="s">
        <v>1620</v>
      </c>
    </row>
    <row r="41" spans="1:19" x14ac:dyDescent="0.2">
      <c r="G41" s="7">
        <v>1016</v>
      </c>
      <c r="H41" s="7" t="s">
        <v>22</v>
      </c>
      <c r="O41" t="s">
        <v>750</v>
      </c>
      <c r="P41" t="s">
        <v>971</v>
      </c>
      <c r="Q41" s="186" t="s">
        <v>1580</v>
      </c>
      <c r="R41" s="187" t="s">
        <v>928</v>
      </c>
      <c r="S41" s="188" t="s">
        <v>1621</v>
      </c>
    </row>
    <row r="42" spans="1:19" x14ac:dyDescent="0.2">
      <c r="G42" s="7">
        <v>1017</v>
      </c>
      <c r="H42" s="7" t="s">
        <v>22</v>
      </c>
      <c r="O42" t="s">
        <v>877</v>
      </c>
      <c r="P42" t="s">
        <v>722</v>
      </c>
      <c r="Q42" s="186" t="s">
        <v>1581</v>
      </c>
      <c r="R42" s="187" t="s">
        <v>928</v>
      </c>
      <c r="S42" s="188" t="s">
        <v>1622</v>
      </c>
    </row>
    <row r="43" spans="1:19" x14ac:dyDescent="0.2">
      <c r="G43" s="7">
        <v>1018</v>
      </c>
      <c r="H43" s="7" t="s">
        <v>22</v>
      </c>
      <c r="O43" t="s">
        <v>878</v>
      </c>
      <c r="P43" t="s">
        <v>972</v>
      </c>
    </row>
    <row r="44" spans="1:19" x14ac:dyDescent="0.2">
      <c r="G44" s="7">
        <v>1019</v>
      </c>
      <c r="H44" s="7" t="s">
        <v>22</v>
      </c>
      <c r="O44" t="s">
        <v>754</v>
      </c>
      <c r="P44" t="s">
        <v>973</v>
      </c>
    </row>
    <row r="45" spans="1:19" x14ac:dyDescent="0.2">
      <c r="G45" s="7">
        <v>1020</v>
      </c>
      <c r="H45" s="7" t="s">
        <v>22</v>
      </c>
      <c r="O45" t="s">
        <v>756</v>
      </c>
      <c r="P45" t="s">
        <v>1437</v>
      </c>
    </row>
    <row r="46" spans="1:19" x14ac:dyDescent="0.2">
      <c r="G46" s="7">
        <v>1021</v>
      </c>
      <c r="H46" s="7" t="s">
        <v>22</v>
      </c>
      <c r="O46" t="s">
        <v>752</v>
      </c>
      <c r="P46" t="s">
        <v>1428</v>
      </c>
    </row>
    <row r="47" spans="1:19" x14ac:dyDescent="0.2">
      <c r="G47" s="7">
        <v>1022</v>
      </c>
      <c r="H47" s="7" t="s">
        <v>22</v>
      </c>
      <c r="O47" t="s">
        <v>879</v>
      </c>
      <c r="P47" t="s">
        <v>1431</v>
      </c>
    </row>
    <row r="48" spans="1:19" x14ac:dyDescent="0.2">
      <c r="G48" s="7">
        <v>1023</v>
      </c>
      <c r="H48" s="7" t="s">
        <v>22</v>
      </c>
      <c r="O48" t="s">
        <v>758</v>
      </c>
      <c r="P48" t="s">
        <v>974</v>
      </c>
    </row>
    <row r="49" spans="7:16" x14ac:dyDescent="0.2">
      <c r="G49" s="7">
        <v>1024</v>
      </c>
      <c r="H49" s="7" t="s">
        <v>22</v>
      </c>
      <c r="O49" t="s">
        <v>759</v>
      </c>
      <c r="P49" t="s">
        <v>975</v>
      </c>
    </row>
    <row r="50" spans="7:16" x14ac:dyDescent="0.2">
      <c r="G50" s="7">
        <v>1025</v>
      </c>
      <c r="H50" s="7" t="s">
        <v>22</v>
      </c>
      <c r="O50" t="s">
        <v>880</v>
      </c>
      <c r="P50" t="s">
        <v>976</v>
      </c>
    </row>
    <row r="51" spans="7:16" x14ac:dyDescent="0.2">
      <c r="G51" s="7">
        <v>1026</v>
      </c>
      <c r="H51" s="7" t="s">
        <v>22</v>
      </c>
      <c r="O51" t="s">
        <v>761</v>
      </c>
      <c r="P51" t="s">
        <v>1461</v>
      </c>
    </row>
    <row r="52" spans="7:16" x14ac:dyDescent="0.2">
      <c r="G52" s="7">
        <v>1027</v>
      </c>
      <c r="H52" s="7" t="s">
        <v>22</v>
      </c>
      <c r="O52" t="s">
        <v>909</v>
      </c>
      <c r="P52" t="s">
        <v>977</v>
      </c>
    </row>
    <row r="53" spans="7:16" x14ac:dyDescent="0.2">
      <c r="G53" s="7">
        <v>1028</v>
      </c>
      <c r="H53" s="7" t="s">
        <v>22</v>
      </c>
      <c r="O53" t="s">
        <v>755</v>
      </c>
      <c r="P53" t="s">
        <v>978</v>
      </c>
    </row>
    <row r="54" spans="7:16" x14ac:dyDescent="0.2">
      <c r="G54" s="7">
        <v>1029</v>
      </c>
      <c r="H54" s="7" t="s">
        <v>22</v>
      </c>
      <c r="O54" t="s">
        <v>763</v>
      </c>
      <c r="P54" t="s">
        <v>979</v>
      </c>
    </row>
    <row r="55" spans="7:16" x14ac:dyDescent="0.2">
      <c r="G55" s="7">
        <v>1050</v>
      </c>
      <c r="H55" s="7" t="s">
        <v>22</v>
      </c>
      <c r="O55" t="s">
        <v>842</v>
      </c>
      <c r="P55" t="s">
        <v>1422</v>
      </c>
    </row>
    <row r="56" spans="7:16" x14ac:dyDescent="0.2">
      <c r="G56" s="7">
        <v>1051</v>
      </c>
      <c r="H56" s="7" t="s">
        <v>22</v>
      </c>
      <c r="O56" t="s">
        <v>765</v>
      </c>
      <c r="P56" t="s">
        <v>980</v>
      </c>
    </row>
    <row r="57" spans="7:16" x14ac:dyDescent="0.2">
      <c r="G57" s="7">
        <v>1052</v>
      </c>
      <c r="H57" s="7" t="s">
        <v>22</v>
      </c>
      <c r="O57" t="s">
        <v>757</v>
      </c>
      <c r="P57" t="s">
        <v>981</v>
      </c>
    </row>
    <row r="58" spans="7:16" x14ac:dyDescent="0.2">
      <c r="G58" s="7">
        <v>1053</v>
      </c>
      <c r="H58" s="7" t="s">
        <v>22</v>
      </c>
      <c r="O58" t="s">
        <v>881</v>
      </c>
      <c r="P58" t="s">
        <v>982</v>
      </c>
    </row>
    <row r="59" spans="7:16" x14ac:dyDescent="0.2">
      <c r="G59" s="7">
        <v>1054</v>
      </c>
      <c r="H59" s="7" t="s">
        <v>22</v>
      </c>
      <c r="O59" t="s">
        <v>760</v>
      </c>
      <c r="P59" t="s">
        <v>983</v>
      </c>
    </row>
    <row r="60" spans="7:16" x14ac:dyDescent="0.2">
      <c r="G60" s="7">
        <v>1055</v>
      </c>
      <c r="H60" s="7" t="s">
        <v>22</v>
      </c>
      <c r="O60" t="s">
        <v>882</v>
      </c>
      <c r="P60" t="s">
        <v>824</v>
      </c>
    </row>
    <row r="61" spans="7:16" x14ac:dyDescent="0.2">
      <c r="G61" s="7">
        <v>1056</v>
      </c>
      <c r="H61" s="7" t="s">
        <v>22</v>
      </c>
      <c r="O61" t="s">
        <v>762</v>
      </c>
      <c r="P61" t="s">
        <v>984</v>
      </c>
    </row>
    <row r="62" spans="7:16" x14ac:dyDescent="0.2">
      <c r="G62" s="7">
        <v>1057</v>
      </c>
      <c r="H62" s="7" t="s">
        <v>22</v>
      </c>
      <c r="O62" t="s">
        <v>1626</v>
      </c>
      <c r="P62" t="s">
        <v>985</v>
      </c>
    </row>
    <row r="63" spans="7:16" x14ac:dyDescent="0.2">
      <c r="G63" s="7">
        <v>1058</v>
      </c>
      <c r="H63" s="7" t="s">
        <v>22</v>
      </c>
      <c r="O63" t="s">
        <v>764</v>
      </c>
      <c r="P63" t="s">
        <v>1498</v>
      </c>
    </row>
    <row r="64" spans="7:16" x14ac:dyDescent="0.2">
      <c r="G64" s="7">
        <v>1059</v>
      </c>
      <c r="H64" s="7" t="s">
        <v>22</v>
      </c>
      <c r="O64" t="s">
        <v>767</v>
      </c>
      <c r="P64" t="s">
        <v>1481</v>
      </c>
    </row>
    <row r="65" spans="7:16" x14ac:dyDescent="0.2">
      <c r="G65" s="7">
        <v>1060</v>
      </c>
      <c r="H65" s="7" t="s">
        <v>22</v>
      </c>
      <c r="O65" t="s">
        <v>766</v>
      </c>
      <c r="P65" t="s">
        <v>986</v>
      </c>
    </row>
    <row r="66" spans="7:16" x14ac:dyDescent="0.2">
      <c r="G66" s="7">
        <v>1061</v>
      </c>
      <c r="H66" s="7" t="s">
        <v>22</v>
      </c>
      <c r="O66" t="s">
        <v>769</v>
      </c>
      <c r="P66" t="s">
        <v>987</v>
      </c>
    </row>
    <row r="67" spans="7:16" x14ac:dyDescent="0.2">
      <c r="G67" s="7">
        <v>1062</v>
      </c>
      <c r="H67" s="7" t="s">
        <v>22</v>
      </c>
      <c r="O67" t="s">
        <v>883</v>
      </c>
      <c r="P67" t="s">
        <v>1463</v>
      </c>
    </row>
    <row r="68" spans="7:16" x14ac:dyDescent="0.2">
      <c r="G68" s="7">
        <v>1063</v>
      </c>
      <c r="H68" s="7" t="s">
        <v>22</v>
      </c>
      <c r="O68" t="s">
        <v>884</v>
      </c>
      <c r="P68" t="s">
        <v>988</v>
      </c>
    </row>
    <row r="69" spans="7:16" x14ac:dyDescent="0.2">
      <c r="G69" s="7">
        <v>1064</v>
      </c>
      <c r="H69" s="7" t="s">
        <v>22</v>
      </c>
      <c r="O69" t="s">
        <v>768</v>
      </c>
      <c r="P69" t="s">
        <v>989</v>
      </c>
    </row>
    <row r="70" spans="7:16" x14ac:dyDescent="0.2">
      <c r="G70" s="7">
        <v>1065</v>
      </c>
      <c r="H70" s="7" t="s">
        <v>22</v>
      </c>
      <c r="O70" t="s">
        <v>771</v>
      </c>
      <c r="P70" t="s">
        <v>1468</v>
      </c>
    </row>
    <row r="71" spans="7:16" x14ac:dyDescent="0.2">
      <c r="G71" s="7">
        <v>1066</v>
      </c>
      <c r="H71" s="7" t="s">
        <v>22</v>
      </c>
      <c r="O71" t="s">
        <v>770</v>
      </c>
      <c r="P71" t="s">
        <v>990</v>
      </c>
    </row>
    <row r="72" spans="7:16" x14ac:dyDescent="0.2">
      <c r="G72" s="7">
        <v>1067</v>
      </c>
      <c r="H72" s="7" t="s">
        <v>22</v>
      </c>
      <c r="O72" t="s">
        <v>773</v>
      </c>
      <c r="P72" t="s">
        <v>1492</v>
      </c>
    </row>
    <row r="73" spans="7:16" x14ac:dyDescent="0.2">
      <c r="G73" s="7">
        <v>1068</v>
      </c>
      <c r="H73" s="7" t="s">
        <v>22</v>
      </c>
      <c r="O73" t="s">
        <v>775</v>
      </c>
      <c r="P73" t="s">
        <v>991</v>
      </c>
    </row>
    <row r="74" spans="7:16" x14ac:dyDescent="0.2">
      <c r="G74" s="7">
        <v>1069</v>
      </c>
      <c r="H74" s="7" t="s">
        <v>22</v>
      </c>
      <c r="O74" t="s">
        <v>772</v>
      </c>
      <c r="P74" t="s">
        <v>992</v>
      </c>
    </row>
    <row r="75" spans="7:16" x14ac:dyDescent="0.2">
      <c r="G75" s="7">
        <v>1070</v>
      </c>
      <c r="H75" s="7" t="s">
        <v>22</v>
      </c>
      <c r="O75" t="s">
        <v>885</v>
      </c>
      <c r="P75" t="s">
        <v>993</v>
      </c>
    </row>
    <row r="76" spans="7:16" x14ac:dyDescent="0.2">
      <c r="G76" s="7">
        <v>1071</v>
      </c>
      <c r="H76" s="7" t="s">
        <v>22</v>
      </c>
      <c r="O76" t="s">
        <v>886</v>
      </c>
      <c r="P76" t="s">
        <v>994</v>
      </c>
    </row>
    <row r="77" spans="7:16" x14ac:dyDescent="0.2">
      <c r="G77" s="7">
        <v>1072</v>
      </c>
      <c r="H77" s="7" t="s">
        <v>22</v>
      </c>
      <c r="O77" t="s">
        <v>887</v>
      </c>
      <c r="P77" t="s">
        <v>995</v>
      </c>
    </row>
    <row r="78" spans="7:16" x14ac:dyDescent="0.2">
      <c r="G78" s="7">
        <v>1073</v>
      </c>
      <c r="H78" s="7" t="s">
        <v>22</v>
      </c>
      <c r="O78" t="s">
        <v>888</v>
      </c>
      <c r="P78" t="s">
        <v>996</v>
      </c>
    </row>
    <row r="79" spans="7:16" x14ac:dyDescent="0.2">
      <c r="G79" s="7">
        <v>1074</v>
      </c>
      <c r="H79" s="7" t="s">
        <v>22</v>
      </c>
      <c r="O79" t="s">
        <v>889</v>
      </c>
      <c r="P79" t="s">
        <v>1466</v>
      </c>
    </row>
    <row r="80" spans="7:16" x14ac:dyDescent="0.2">
      <c r="G80" s="7">
        <v>1095</v>
      </c>
      <c r="H80" s="7" t="s">
        <v>22</v>
      </c>
      <c r="O80" t="s">
        <v>890</v>
      </c>
      <c r="P80" t="s">
        <v>1490</v>
      </c>
    </row>
    <row r="81" spans="7:16" x14ac:dyDescent="0.2">
      <c r="G81" s="7">
        <v>1100</v>
      </c>
      <c r="H81" s="7" t="s">
        <v>22</v>
      </c>
      <c r="O81" t="s">
        <v>891</v>
      </c>
      <c r="P81" t="s">
        <v>997</v>
      </c>
    </row>
    <row r="82" spans="7:16" x14ac:dyDescent="0.2">
      <c r="G82" s="7">
        <v>1101</v>
      </c>
      <c r="H82" s="7" t="s">
        <v>22</v>
      </c>
      <c r="O82" t="s">
        <v>892</v>
      </c>
      <c r="P82" t="s">
        <v>998</v>
      </c>
    </row>
    <row r="83" spans="7:16" x14ac:dyDescent="0.2">
      <c r="G83" s="7">
        <v>1102</v>
      </c>
      <c r="H83" s="7" t="s">
        <v>22</v>
      </c>
      <c r="O83" t="s">
        <v>893</v>
      </c>
      <c r="P83" t="s">
        <v>999</v>
      </c>
    </row>
    <row r="84" spans="7:16" x14ac:dyDescent="0.2">
      <c r="G84" s="7">
        <v>1103</v>
      </c>
      <c r="H84" s="7" t="s">
        <v>22</v>
      </c>
      <c r="O84" t="s">
        <v>894</v>
      </c>
      <c r="P84" t="s">
        <v>1518</v>
      </c>
    </row>
    <row r="85" spans="7:16" x14ac:dyDescent="0.2">
      <c r="G85" s="7">
        <v>1104</v>
      </c>
      <c r="H85" s="7" t="s">
        <v>22</v>
      </c>
      <c r="O85" t="s">
        <v>895</v>
      </c>
      <c r="P85" t="s">
        <v>1000</v>
      </c>
    </row>
    <row r="86" spans="7:16" x14ac:dyDescent="0.2">
      <c r="G86" s="7">
        <v>1105</v>
      </c>
      <c r="H86" s="7" t="s">
        <v>22</v>
      </c>
      <c r="O86" t="s">
        <v>896</v>
      </c>
      <c r="P86" t="s">
        <v>1469</v>
      </c>
    </row>
    <row r="87" spans="7:16" x14ac:dyDescent="0.2">
      <c r="G87" s="7">
        <v>1106</v>
      </c>
      <c r="H87" s="7" t="s">
        <v>22</v>
      </c>
      <c r="O87" t="s">
        <v>897</v>
      </c>
      <c r="P87" t="s">
        <v>1472</v>
      </c>
    </row>
    <row r="88" spans="7:16" x14ac:dyDescent="0.2">
      <c r="G88" s="7">
        <v>1107</v>
      </c>
      <c r="H88" s="7" t="s">
        <v>22</v>
      </c>
      <c r="O88" t="s">
        <v>898</v>
      </c>
      <c r="P88" t="s">
        <v>1470</v>
      </c>
    </row>
    <row r="89" spans="7:16" x14ac:dyDescent="0.2">
      <c r="G89" s="7">
        <v>1108</v>
      </c>
      <c r="H89" s="7" t="s">
        <v>22</v>
      </c>
      <c r="O89" t="s">
        <v>899</v>
      </c>
      <c r="P89" t="s">
        <v>1471</v>
      </c>
    </row>
    <row r="90" spans="7:16" x14ac:dyDescent="0.2">
      <c r="G90" s="7">
        <v>1109</v>
      </c>
      <c r="H90" s="7" t="s">
        <v>22</v>
      </c>
      <c r="O90" t="s">
        <v>774</v>
      </c>
      <c r="P90" t="s">
        <v>1001</v>
      </c>
    </row>
    <row r="91" spans="7:16" x14ac:dyDescent="0.2">
      <c r="G91" s="7">
        <v>1110</v>
      </c>
      <c r="H91" s="7" t="s">
        <v>22</v>
      </c>
      <c r="O91" t="s">
        <v>900</v>
      </c>
      <c r="P91" t="s">
        <v>1002</v>
      </c>
    </row>
    <row r="92" spans="7:16" x14ac:dyDescent="0.2">
      <c r="G92" s="7">
        <v>1111</v>
      </c>
      <c r="H92" s="7" t="s">
        <v>22</v>
      </c>
      <c r="O92" t="s">
        <v>901</v>
      </c>
      <c r="P92" t="s">
        <v>1003</v>
      </c>
    </row>
    <row r="93" spans="7:16" x14ac:dyDescent="0.2">
      <c r="G93" s="7">
        <v>1112</v>
      </c>
      <c r="H93" s="7" t="s">
        <v>22</v>
      </c>
      <c r="O93" t="s">
        <v>777</v>
      </c>
      <c r="P93" t="s">
        <v>1004</v>
      </c>
    </row>
    <row r="94" spans="7:16" x14ac:dyDescent="0.2">
      <c r="G94" s="7">
        <v>1113</v>
      </c>
      <c r="H94" s="7" t="s">
        <v>22</v>
      </c>
      <c r="O94" t="s">
        <v>776</v>
      </c>
      <c r="P94" t="s">
        <v>1005</v>
      </c>
    </row>
    <row r="95" spans="7:16" x14ac:dyDescent="0.2">
      <c r="G95" s="7">
        <v>1114</v>
      </c>
      <c r="H95" s="7" t="s">
        <v>22</v>
      </c>
      <c r="O95" t="s">
        <v>778</v>
      </c>
      <c r="P95" t="s">
        <v>1006</v>
      </c>
    </row>
    <row r="96" spans="7:16" x14ac:dyDescent="0.2">
      <c r="G96" s="7">
        <v>1115</v>
      </c>
      <c r="H96" s="7" t="s">
        <v>22</v>
      </c>
      <c r="O96" t="s">
        <v>902</v>
      </c>
      <c r="P96" t="s">
        <v>1007</v>
      </c>
    </row>
    <row r="97" spans="7:16" x14ac:dyDescent="0.2">
      <c r="G97" s="7">
        <v>1116</v>
      </c>
      <c r="H97" s="7" t="s">
        <v>22</v>
      </c>
      <c r="O97" t="s">
        <v>903</v>
      </c>
      <c r="P97" t="s">
        <v>1506</v>
      </c>
    </row>
    <row r="98" spans="7:16" x14ac:dyDescent="0.2">
      <c r="G98" s="7">
        <v>1117</v>
      </c>
      <c r="H98" s="7" t="s">
        <v>22</v>
      </c>
      <c r="O98" t="s">
        <v>780</v>
      </c>
      <c r="P98" t="s">
        <v>1008</v>
      </c>
    </row>
    <row r="99" spans="7:16" x14ac:dyDescent="0.2">
      <c r="G99" s="7">
        <v>1118</v>
      </c>
      <c r="H99" s="7" t="s">
        <v>22</v>
      </c>
      <c r="O99" t="s">
        <v>779</v>
      </c>
      <c r="P99" t="s">
        <v>1414</v>
      </c>
    </row>
    <row r="100" spans="7:16" x14ac:dyDescent="0.2">
      <c r="G100" s="7">
        <v>1119</v>
      </c>
      <c r="H100" s="7" t="s">
        <v>22</v>
      </c>
      <c r="O100" t="s">
        <v>781</v>
      </c>
      <c r="P100" t="s">
        <v>1009</v>
      </c>
    </row>
    <row r="101" spans="7:16" x14ac:dyDescent="0.2">
      <c r="G101" s="7">
        <v>1120</v>
      </c>
      <c r="H101" s="7" t="s">
        <v>22</v>
      </c>
      <c r="O101" t="s">
        <v>782</v>
      </c>
      <c r="P101" t="s">
        <v>1415</v>
      </c>
    </row>
    <row r="102" spans="7:16" x14ac:dyDescent="0.2">
      <c r="G102" s="7">
        <v>1121</v>
      </c>
      <c r="H102" s="7" t="s">
        <v>22</v>
      </c>
      <c r="O102" t="s">
        <v>904</v>
      </c>
      <c r="P102" t="s">
        <v>1010</v>
      </c>
    </row>
    <row r="103" spans="7:16" x14ac:dyDescent="0.2">
      <c r="G103" s="7">
        <v>1122</v>
      </c>
      <c r="H103" s="7" t="s">
        <v>22</v>
      </c>
      <c r="O103" t="s">
        <v>910</v>
      </c>
      <c r="P103" t="s">
        <v>1011</v>
      </c>
    </row>
    <row r="104" spans="7:16" x14ac:dyDescent="0.2">
      <c r="G104" s="7">
        <v>1123</v>
      </c>
      <c r="H104" s="7" t="s">
        <v>22</v>
      </c>
      <c r="O104" t="s">
        <v>905</v>
      </c>
      <c r="P104" t="s">
        <v>1012</v>
      </c>
    </row>
    <row r="105" spans="7:16" x14ac:dyDescent="0.2">
      <c r="G105" s="7">
        <v>1124</v>
      </c>
      <c r="H105" s="7" t="s">
        <v>22</v>
      </c>
      <c r="O105" t="s">
        <v>906</v>
      </c>
      <c r="P105" t="s">
        <v>1013</v>
      </c>
    </row>
    <row r="106" spans="7:16" x14ac:dyDescent="0.2">
      <c r="G106" s="7">
        <v>1125</v>
      </c>
      <c r="H106" s="7" t="s">
        <v>22</v>
      </c>
      <c r="O106" t="s">
        <v>786</v>
      </c>
      <c r="P106" t="s">
        <v>1014</v>
      </c>
    </row>
    <row r="107" spans="7:16" x14ac:dyDescent="0.2">
      <c r="G107" s="7">
        <v>1126</v>
      </c>
      <c r="H107" s="7" t="s">
        <v>22</v>
      </c>
      <c r="O107" t="s">
        <v>788</v>
      </c>
      <c r="P107" t="s">
        <v>1015</v>
      </c>
    </row>
    <row r="108" spans="7:16" ht="12.75" customHeight="1" x14ac:dyDescent="0.2">
      <c r="G108" s="7">
        <v>1127</v>
      </c>
      <c r="H108" s="7" t="s">
        <v>22</v>
      </c>
      <c r="O108" t="s">
        <v>790</v>
      </c>
      <c r="P108" t="s">
        <v>1016</v>
      </c>
    </row>
    <row r="109" spans="7:16" x14ac:dyDescent="0.2">
      <c r="G109" s="7">
        <v>1128</v>
      </c>
      <c r="H109" s="7" t="s">
        <v>22</v>
      </c>
      <c r="O109" t="s">
        <v>791</v>
      </c>
      <c r="P109" t="s">
        <v>1017</v>
      </c>
    </row>
    <row r="110" spans="7:16" x14ac:dyDescent="0.2">
      <c r="G110" s="7">
        <v>1129</v>
      </c>
      <c r="H110" s="7" t="s">
        <v>22</v>
      </c>
      <c r="O110" t="s">
        <v>907</v>
      </c>
      <c r="P110" t="s">
        <v>1018</v>
      </c>
    </row>
    <row r="111" spans="7:16" x14ac:dyDescent="0.2">
      <c r="G111" s="7">
        <v>1130</v>
      </c>
      <c r="H111" s="7" t="s">
        <v>22</v>
      </c>
      <c r="O111" t="s">
        <v>783</v>
      </c>
      <c r="P111" t="s">
        <v>1019</v>
      </c>
    </row>
    <row r="112" spans="7:16" x14ac:dyDescent="0.2">
      <c r="G112" s="7">
        <v>1147</v>
      </c>
      <c r="H112" s="7" t="s">
        <v>22</v>
      </c>
      <c r="O112" t="s">
        <v>908</v>
      </c>
      <c r="P112" t="s">
        <v>1020</v>
      </c>
    </row>
    <row r="113" spans="7:16" x14ac:dyDescent="0.2">
      <c r="G113" s="7">
        <v>1150</v>
      </c>
      <c r="H113" s="7" t="s">
        <v>22</v>
      </c>
      <c r="O113" t="s">
        <v>784</v>
      </c>
      <c r="P113" t="s">
        <v>1021</v>
      </c>
    </row>
    <row r="114" spans="7:16" x14ac:dyDescent="0.2">
      <c r="G114" s="7">
        <v>1151</v>
      </c>
      <c r="H114" s="7" t="s">
        <v>22</v>
      </c>
      <c r="O114" t="s">
        <v>792</v>
      </c>
      <c r="P114" t="s">
        <v>1022</v>
      </c>
    </row>
    <row r="115" spans="7:16" x14ac:dyDescent="0.2">
      <c r="G115" s="7">
        <v>1152</v>
      </c>
      <c r="H115" s="7" t="s">
        <v>22</v>
      </c>
      <c r="O115" t="s">
        <v>793</v>
      </c>
      <c r="P115" t="s">
        <v>1023</v>
      </c>
    </row>
    <row r="116" spans="7:16" x14ac:dyDescent="0.2">
      <c r="G116" s="7">
        <v>1153</v>
      </c>
      <c r="H116" s="7" t="s">
        <v>22</v>
      </c>
      <c r="O116" t="s">
        <v>785</v>
      </c>
      <c r="P116" t="s">
        <v>1467</v>
      </c>
    </row>
    <row r="117" spans="7:16" x14ac:dyDescent="0.2">
      <c r="G117" s="7">
        <v>1154</v>
      </c>
      <c r="H117" s="7" t="s">
        <v>22</v>
      </c>
      <c r="O117" t="s">
        <v>794</v>
      </c>
      <c r="P117" t="s">
        <v>1024</v>
      </c>
    </row>
    <row r="118" spans="7:16" x14ac:dyDescent="0.2">
      <c r="G118" s="7">
        <v>1155</v>
      </c>
      <c r="H118" s="7" t="s">
        <v>22</v>
      </c>
      <c r="O118" t="s">
        <v>787</v>
      </c>
      <c r="P118" t="s">
        <v>1025</v>
      </c>
    </row>
    <row r="119" spans="7:16" x14ac:dyDescent="0.2">
      <c r="G119" s="7">
        <v>1156</v>
      </c>
      <c r="H119" s="7" t="s">
        <v>22</v>
      </c>
      <c r="O119" t="s">
        <v>795</v>
      </c>
      <c r="P119" t="s">
        <v>1026</v>
      </c>
    </row>
    <row r="120" spans="7:16" x14ac:dyDescent="0.2">
      <c r="G120" s="7">
        <v>1157</v>
      </c>
      <c r="H120" s="7" t="s">
        <v>22</v>
      </c>
      <c r="O120" t="s">
        <v>796</v>
      </c>
      <c r="P120" t="s">
        <v>1027</v>
      </c>
    </row>
    <row r="121" spans="7:16" x14ac:dyDescent="0.2">
      <c r="G121" s="7">
        <v>1158</v>
      </c>
      <c r="H121" s="7" t="s">
        <v>22</v>
      </c>
      <c r="O121" t="s">
        <v>789</v>
      </c>
      <c r="P121" t="s">
        <v>1028</v>
      </c>
    </row>
    <row r="122" spans="7:16" x14ac:dyDescent="0.2">
      <c r="G122" s="7">
        <v>1159</v>
      </c>
      <c r="H122" s="7" t="s">
        <v>22</v>
      </c>
      <c r="O122" t="s">
        <v>797</v>
      </c>
      <c r="P122" t="s">
        <v>1029</v>
      </c>
    </row>
    <row r="123" spans="7:16" x14ac:dyDescent="0.2">
      <c r="G123" s="7">
        <v>1160</v>
      </c>
      <c r="H123" s="7" t="s">
        <v>22</v>
      </c>
      <c r="P123" t="s">
        <v>1030</v>
      </c>
    </row>
    <row r="124" spans="7:16" x14ac:dyDescent="0.2">
      <c r="G124" s="7">
        <v>1161</v>
      </c>
      <c r="H124" s="7" t="s">
        <v>22</v>
      </c>
      <c r="P124" t="s">
        <v>1031</v>
      </c>
    </row>
    <row r="125" spans="7:16" x14ac:dyDescent="0.2">
      <c r="G125" s="7">
        <v>1162</v>
      </c>
      <c r="H125" s="7" t="s">
        <v>22</v>
      </c>
      <c r="P125" t="s">
        <v>1032</v>
      </c>
    </row>
    <row r="126" spans="7:16" x14ac:dyDescent="0.2">
      <c r="G126" s="7">
        <v>1163</v>
      </c>
      <c r="H126" s="7" t="s">
        <v>22</v>
      </c>
      <c r="P126" t="s">
        <v>1455</v>
      </c>
    </row>
    <row r="127" spans="7:16" x14ac:dyDescent="0.2">
      <c r="G127" s="7">
        <v>1164</v>
      </c>
      <c r="H127" s="7" t="s">
        <v>22</v>
      </c>
      <c r="P127" t="s">
        <v>1033</v>
      </c>
    </row>
    <row r="128" spans="7:16" x14ac:dyDescent="0.2">
      <c r="G128" s="7">
        <v>1165</v>
      </c>
      <c r="H128" s="7" t="s">
        <v>22</v>
      </c>
      <c r="P128" t="s">
        <v>1034</v>
      </c>
    </row>
    <row r="129" spans="7:16" x14ac:dyDescent="0.2">
      <c r="G129" s="7">
        <v>1166</v>
      </c>
      <c r="H129" s="7" t="s">
        <v>22</v>
      </c>
      <c r="P129" t="s">
        <v>1035</v>
      </c>
    </row>
    <row r="130" spans="7:16" x14ac:dyDescent="0.2">
      <c r="G130" s="7">
        <v>1167</v>
      </c>
      <c r="H130" s="7" t="s">
        <v>22</v>
      </c>
      <c r="P130" t="s">
        <v>1036</v>
      </c>
    </row>
    <row r="131" spans="7:16" x14ac:dyDescent="0.2">
      <c r="G131" s="7">
        <v>1168</v>
      </c>
      <c r="H131" s="7" t="s">
        <v>22</v>
      </c>
      <c r="P131" t="s">
        <v>1037</v>
      </c>
    </row>
    <row r="132" spans="7:16" x14ac:dyDescent="0.2">
      <c r="G132" s="7">
        <v>1169</v>
      </c>
      <c r="H132" s="7" t="s">
        <v>22</v>
      </c>
      <c r="P132" t="s">
        <v>1038</v>
      </c>
    </row>
    <row r="133" spans="7:16" x14ac:dyDescent="0.2">
      <c r="G133" s="7">
        <v>1170</v>
      </c>
      <c r="H133" s="7" t="s">
        <v>22</v>
      </c>
      <c r="P133" t="s">
        <v>1039</v>
      </c>
    </row>
    <row r="134" spans="7:16" x14ac:dyDescent="0.2">
      <c r="G134" s="7">
        <v>1171</v>
      </c>
      <c r="H134" s="7" t="s">
        <v>22</v>
      </c>
      <c r="P134" t="s">
        <v>1040</v>
      </c>
    </row>
    <row r="135" spans="7:16" x14ac:dyDescent="0.2">
      <c r="G135" s="7">
        <v>1172</v>
      </c>
      <c r="H135" s="7" t="s">
        <v>22</v>
      </c>
      <c r="P135" t="s">
        <v>1041</v>
      </c>
    </row>
    <row r="136" spans="7:16" x14ac:dyDescent="0.2">
      <c r="G136" s="7">
        <v>1173</v>
      </c>
      <c r="H136" s="7" t="s">
        <v>22</v>
      </c>
      <c r="P136" t="s">
        <v>1042</v>
      </c>
    </row>
    <row r="137" spans="7:16" x14ac:dyDescent="0.2">
      <c r="G137" s="7">
        <v>1174</v>
      </c>
      <c r="H137" s="7" t="s">
        <v>22</v>
      </c>
      <c r="P137" t="s">
        <v>1043</v>
      </c>
    </row>
    <row r="138" spans="7:16" x14ac:dyDescent="0.2">
      <c r="G138" s="7">
        <v>1175</v>
      </c>
      <c r="H138" s="7" t="s">
        <v>22</v>
      </c>
      <c r="P138" t="s">
        <v>1044</v>
      </c>
    </row>
    <row r="139" spans="7:16" x14ac:dyDescent="0.2">
      <c r="G139" s="7">
        <v>1199</v>
      </c>
      <c r="H139" s="7" t="s">
        <v>22</v>
      </c>
      <c r="P139" t="s">
        <v>1045</v>
      </c>
    </row>
    <row r="140" spans="7:16" x14ac:dyDescent="0.2">
      <c r="G140" s="7">
        <v>1200</v>
      </c>
      <c r="H140" s="7" t="s">
        <v>22</v>
      </c>
      <c r="P140" t="s">
        <v>1046</v>
      </c>
    </row>
    <row r="141" spans="7:16" x14ac:dyDescent="0.2">
      <c r="G141" s="7">
        <v>1201</v>
      </c>
      <c r="H141" s="7" t="s">
        <v>22</v>
      </c>
      <c r="P141" t="s">
        <v>1047</v>
      </c>
    </row>
    <row r="142" spans="7:16" x14ac:dyDescent="0.2">
      <c r="G142" s="7">
        <v>1202</v>
      </c>
      <c r="H142" s="7" t="s">
        <v>22</v>
      </c>
      <c r="P142" t="s">
        <v>1048</v>
      </c>
    </row>
    <row r="143" spans="7:16" x14ac:dyDescent="0.2">
      <c r="G143" s="7">
        <v>1203</v>
      </c>
      <c r="H143" s="7" t="s">
        <v>22</v>
      </c>
      <c r="P143" t="s">
        <v>1049</v>
      </c>
    </row>
    <row r="144" spans="7:16" x14ac:dyDescent="0.2">
      <c r="G144" s="7">
        <v>1204</v>
      </c>
      <c r="H144" s="7" t="s">
        <v>22</v>
      </c>
      <c r="P144" t="s">
        <v>1050</v>
      </c>
    </row>
    <row r="145" spans="7:16" x14ac:dyDescent="0.2">
      <c r="G145" s="7">
        <v>1205</v>
      </c>
      <c r="H145" s="7" t="s">
        <v>22</v>
      </c>
      <c r="P145" t="s">
        <v>1051</v>
      </c>
    </row>
    <row r="146" spans="7:16" x14ac:dyDescent="0.2">
      <c r="G146" s="7">
        <v>1206</v>
      </c>
      <c r="H146" s="7" t="s">
        <v>22</v>
      </c>
      <c r="P146" t="s">
        <v>1052</v>
      </c>
    </row>
    <row r="147" spans="7:16" x14ac:dyDescent="0.2">
      <c r="G147" s="7">
        <v>1207</v>
      </c>
      <c r="H147" s="7" t="s">
        <v>22</v>
      </c>
      <c r="P147" t="s">
        <v>1444</v>
      </c>
    </row>
    <row r="148" spans="7:16" x14ac:dyDescent="0.2">
      <c r="G148" s="7">
        <v>1208</v>
      </c>
      <c r="H148" s="7" t="s">
        <v>22</v>
      </c>
      <c r="P148" t="s">
        <v>1053</v>
      </c>
    </row>
    <row r="149" spans="7:16" x14ac:dyDescent="0.2">
      <c r="G149" s="7">
        <v>1209</v>
      </c>
      <c r="H149" s="7" t="s">
        <v>22</v>
      </c>
      <c r="P149" t="s">
        <v>1054</v>
      </c>
    </row>
    <row r="150" spans="7:16" x14ac:dyDescent="0.2">
      <c r="G150" s="7">
        <v>1210</v>
      </c>
      <c r="H150" s="7" t="s">
        <v>22</v>
      </c>
      <c r="P150" t="s">
        <v>1055</v>
      </c>
    </row>
    <row r="151" spans="7:16" x14ac:dyDescent="0.2">
      <c r="G151" s="7">
        <v>1211</v>
      </c>
      <c r="H151" s="7" t="s">
        <v>22</v>
      </c>
      <c r="P151" t="s">
        <v>1056</v>
      </c>
    </row>
    <row r="152" spans="7:16" x14ac:dyDescent="0.2">
      <c r="G152" s="7">
        <v>1212</v>
      </c>
      <c r="H152" s="7" t="s">
        <v>22</v>
      </c>
      <c r="P152" t="s">
        <v>1057</v>
      </c>
    </row>
    <row r="153" spans="7:16" x14ac:dyDescent="0.2">
      <c r="G153" s="7">
        <v>1213</v>
      </c>
      <c r="H153" s="7" t="s">
        <v>22</v>
      </c>
      <c r="P153" t="s">
        <v>1058</v>
      </c>
    </row>
    <row r="154" spans="7:16" x14ac:dyDescent="0.2">
      <c r="G154" s="7">
        <v>1214</v>
      </c>
      <c r="H154" s="7" t="s">
        <v>22</v>
      </c>
      <c r="P154" t="s">
        <v>1059</v>
      </c>
    </row>
    <row r="155" spans="7:16" x14ac:dyDescent="0.2">
      <c r="G155" s="7">
        <v>1215</v>
      </c>
      <c r="H155" s="7" t="s">
        <v>22</v>
      </c>
      <c r="P155" t="s">
        <v>1060</v>
      </c>
    </row>
    <row r="156" spans="7:16" x14ac:dyDescent="0.2">
      <c r="G156" s="7">
        <v>1216</v>
      </c>
      <c r="H156" s="7" t="s">
        <v>22</v>
      </c>
      <c r="P156" t="s">
        <v>1061</v>
      </c>
    </row>
    <row r="157" spans="7:16" x14ac:dyDescent="0.2">
      <c r="G157" s="7">
        <v>1217</v>
      </c>
      <c r="H157" s="7" t="s">
        <v>22</v>
      </c>
      <c r="P157" t="s">
        <v>1062</v>
      </c>
    </row>
    <row r="158" spans="7:16" x14ac:dyDescent="0.2">
      <c r="G158" s="7">
        <v>1218</v>
      </c>
      <c r="H158" s="7" t="s">
        <v>22</v>
      </c>
      <c r="P158" t="s">
        <v>1505</v>
      </c>
    </row>
    <row r="159" spans="7:16" x14ac:dyDescent="0.2">
      <c r="G159" s="7">
        <v>1219</v>
      </c>
      <c r="H159" s="7" t="s">
        <v>22</v>
      </c>
      <c r="P159" t="s">
        <v>1063</v>
      </c>
    </row>
    <row r="160" spans="7:16" x14ac:dyDescent="0.2">
      <c r="G160" s="7">
        <v>1220</v>
      </c>
      <c r="H160" s="7" t="s">
        <v>22</v>
      </c>
      <c r="P160" t="s">
        <v>1064</v>
      </c>
    </row>
    <row r="161" spans="7:16" x14ac:dyDescent="0.2">
      <c r="G161" s="7">
        <v>1221</v>
      </c>
      <c r="H161" s="7" t="s">
        <v>22</v>
      </c>
      <c r="P161" t="s">
        <v>1508</v>
      </c>
    </row>
    <row r="162" spans="7:16" x14ac:dyDescent="0.2">
      <c r="G162" s="7">
        <v>1250</v>
      </c>
      <c r="H162" s="7" t="s">
        <v>22</v>
      </c>
      <c r="P162" t="s">
        <v>1065</v>
      </c>
    </row>
    <row r="163" spans="7:16" x14ac:dyDescent="0.2">
      <c r="G163" s="7">
        <v>1251</v>
      </c>
      <c r="H163" s="7" t="s">
        <v>22</v>
      </c>
      <c r="P163" t="s">
        <v>1066</v>
      </c>
    </row>
    <row r="164" spans="7:16" x14ac:dyDescent="0.2">
      <c r="G164" s="7">
        <v>1252</v>
      </c>
      <c r="H164" s="7" t="s">
        <v>22</v>
      </c>
      <c r="P164" t="s">
        <v>1067</v>
      </c>
    </row>
    <row r="165" spans="7:16" x14ac:dyDescent="0.2">
      <c r="G165" s="7">
        <v>1253</v>
      </c>
      <c r="H165" s="7" t="s">
        <v>22</v>
      </c>
      <c r="P165" t="s">
        <v>1514</v>
      </c>
    </row>
    <row r="166" spans="7:16" x14ac:dyDescent="0.2">
      <c r="G166" s="7">
        <v>1254</v>
      </c>
      <c r="H166" s="7" t="s">
        <v>22</v>
      </c>
      <c r="P166" t="s">
        <v>1068</v>
      </c>
    </row>
    <row r="167" spans="7:16" x14ac:dyDescent="0.2">
      <c r="G167" s="7">
        <v>1255</v>
      </c>
      <c r="H167" s="7" t="s">
        <v>22</v>
      </c>
      <c r="P167" t="s">
        <v>1497</v>
      </c>
    </row>
    <row r="168" spans="7:16" x14ac:dyDescent="0.2">
      <c r="G168" s="7">
        <v>1256</v>
      </c>
      <c r="H168" s="7" t="s">
        <v>22</v>
      </c>
      <c r="P168" t="s">
        <v>1069</v>
      </c>
    </row>
    <row r="169" spans="7:16" x14ac:dyDescent="0.2">
      <c r="G169" s="7">
        <v>1257</v>
      </c>
      <c r="H169" s="7" t="s">
        <v>22</v>
      </c>
      <c r="P169" t="s">
        <v>1070</v>
      </c>
    </row>
    <row r="170" spans="7:16" x14ac:dyDescent="0.2">
      <c r="G170" s="7">
        <v>1258</v>
      </c>
      <c r="H170" s="7" t="s">
        <v>22</v>
      </c>
      <c r="P170" t="s">
        <v>1071</v>
      </c>
    </row>
    <row r="171" spans="7:16" x14ac:dyDescent="0.2">
      <c r="G171" s="7">
        <v>1259</v>
      </c>
      <c r="H171" s="7" t="s">
        <v>22</v>
      </c>
      <c r="P171" t="s">
        <v>1072</v>
      </c>
    </row>
    <row r="172" spans="7:16" x14ac:dyDescent="0.2">
      <c r="G172" s="7">
        <v>1260</v>
      </c>
      <c r="H172" s="7" t="s">
        <v>22</v>
      </c>
      <c r="P172" t="s">
        <v>1519</v>
      </c>
    </row>
    <row r="173" spans="7:16" x14ac:dyDescent="0.2">
      <c r="G173" s="7">
        <v>1261</v>
      </c>
      <c r="H173" s="7" t="s">
        <v>22</v>
      </c>
      <c r="P173" t="s">
        <v>1073</v>
      </c>
    </row>
    <row r="174" spans="7:16" x14ac:dyDescent="0.2">
      <c r="G174" s="7">
        <v>1262</v>
      </c>
      <c r="H174" s="7" t="s">
        <v>22</v>
      </c>
      <c r="P174" t="s">
        <v>1074</v>
      </c>
    </row>
    <row r="175" spans="7:16" x14ac:dyDescent="0.2">
      <c r="G175" s="7">
        <v>1263</v>
      </c>
      <c r="H175" s="7" t="s">
        <v>22</v>
      </c>
      <c r="P175" t="s">
        <v>1075</v>
      </c>
    </row>
    <row r="176" spans="7:16" x14ac:dyDescent="0.2">
      <c r="G176" s="7">
        <v>1264</v>
      </c>
      <c r="H176" s="7" t="s">
        <v>22</v>
      </c>
      <c r="P176" t="s">
        <v>1442</v>
      </c>
    </row>
    <row r="177" spans="7:16" x14ac:dyDescent="0.2">
      <c r="G177" s="7">
        <v>1265</v>
      </c>
      <c r="H177" s="7" t="s">
        <v>22</v>
      </c>
      <c r="P177" t="s">
        <v>1076</v>
      </c>
    </row>
    <row r="178" spans="7:16" x14ac:dyDescent="0.2">
      <c r="G178" s="7">
        <v>1266</v>
      </c>
      <c r="H178" s="7" t="s">
        <v>22</v>
      </c>
      <c r="P178" t="s">
        <v>1077</v>
      </c>
    </row>
    <row r="179" spans="7:16" x14ac:dyDescent="0.2">
      <c r="G179" s="7">
        <v>1267</v>
      </c>
      <c r="H179" s="7" t="s">
        <v>22</v>
      </c>
      <c r="P179" t="s">
        <v>1410</v>
      </c>
    </row>
    <row r="180" spans="7:16" x14ac:dyDescent="0.2">
      <c r="G180" s="7">
        <v>1268</v>
      </c>
      <c r="H180" s="7" t="s">
        <v>22</v>
      </c>
      <c r="P180" t="s">
        <v>1078</v>
      </c>
    </row>
    <row r="181" spans="7:16" x14ac:dyDescent="0.2">
      <c r="G181" s="7">
        <v>1270</v>
      </c>
      <c r="H181" s="7" t="s">
        <v>22</v>
      </c>
      <c r="P181" t="s">
        <v>1079</v>
      </c>
    </row>
    <row r="182" spans="7:16" x14ac:dyDescent="0.2">
      <c r="G182" s="7">
        <v>1271</v>
      </c>
      <c r="H182" s="7" t="s">
        <v>22</v>
      </c>
      <c r="P182" t="s">
        <v>1485</v>
      </c>
    </row>
    <row r="183" spans="7:16" x14ac:dyDescent="0.2">
      <c r="G183" s="7">
        <v>1300</v>
      </c>
      <c r="H183" s="7" t="s">
        <v>22</v>
      </c>
      <c r="P183" t="s">
        <v>1080</v>
      </c>
    </row>
    <row r="184" spans="7:16" x14ac:dyDescent="0.2">
      <c r="G184" s="7">
        <v>1301</v>
      </c>
      <c r="H184" s="7" t="s">
        <v>22</v>
      </c>
      <c r="P184" t="s">
        <v>1081</v>
      </c>
    </row>
    <row r="185" spans="7:16" x14ac:dyDescent="0.2">
      <c r="G185" s="7">
        <v>1302</v>
      </c>
      <c r="H185" s="7" t="s">
        <v>22</v>
      </c>
      <c r="P185" t="s">
        <v>1516</v>
      </c>
    </row>
    <row r="186" spans="7:16" x14ac:dyDescent="0.2">
      <c r="G186" s="7">
        <v>1303</v>
      </c>
      <c r="H186" s="7" t="s">
        <v>22</v>
      </c>
      <c r="P186" t="s">
        <v>1082</v>
      </c>
    </row>
    <row r="187" spans="7:16" x14ac:dyDescent="0.2">
      <c r="G187" s="7">
        <v>1304</v>
      </c>
      <c r="H187" s="7" t="s">
        <v>22</v>
      </c>
      <c r="P187" t="s">
        <v>1474</v>
      </c>
    </row>
    <row r="188" spans="7:16" x14ac:dyDescent="0.2">
      <c r="G188" s="7">
        <v>1305</v>
      </c>
      <c r="H188" s="7" t="s">
        <v>22</v>
      </c>
      <c r="P188" t="s">
        <v>1083</v>
      </c>
    </row>
    <row r="189" spans="7:16" x14ac:dyDescent="0.2">
      <c r="G189" s="7">
        <v>1306</v>
      </c>
      <c r="H189" s="7" t="s">
        <v>22</v>
      </c>
      <c r="P189" t="s">
        <v>1426</v>
      </c>
    </row>
    <row r="190" spans="7:16" x14ac:dyDescent="0.2">
      <c r="G190" s="7">
        <v>1307</v>
      </c>
      <c r="H190" s="7" t="s">
        <v>22</v>
      </c>
      <c r="P190" t="s">
        <v>1423</v>
      </c>
    </row>
    <row r="191" spans="7:16" x14ac:dyDescent="0.2">
      <c r="G191" s="7">
        <v>1308</v>
      </c>
      <c r="H191" s="7" t="s">
        <v>22</v>
      </c>
      <c r="P191" t="s">
        <v>1084</v>
      </c>
    </row>
    <row r="192" spans="7:16" x14ac:dyDescent="0.2">
      <c r="G192" s="7">
        <v>1309</v>
      </c>
      <c r="H192" s="7" t="s">
        <v>22</v>
      </c>
      <c r="P192" t="s">
        <v>1085</v>
      </c>
    </row>
    <row r="193" spans="7:16" x14ac:dyDescent="0.2">
      <c r="G193" s="7">
        <v>1310</v>
      </c>
      <c r="H193" s="7" t="s">
        <v>23</v>
      </c>
      <c r="P193" t="s">
        <v>1086</v>
      </c>
    </row>
    <row r="194" spans="7:16" x14ac:dyDescent="0.2">
      <c r="G194" s="7">
        <v>1311</v>
      </c>
      <c r="H194" s="7" t="s">
        <v>22</v>
      </c>
      <c r="P194" t="s">
        <v>1087</v>
      </c>
    </row>
    <row r="195" spans="7:16" x14ac:dyDescent="0.2">
      <c r="G195" s="7">
        <v>1312</v>
      </c>
      <c r="H195" s="7" t="s">
        <v>22</v>
      </c>
      <c r="P195" t="s">
        <v>1088</v>
      </c>
    </row>
    <row r="196" spans="7:16" x14ac:dyDescent="0.2">
      <c r="G196" s="7">
        <v>1313</v>
      </c>
      <c r="H196" s="7" t="s">
        <v>22</v>
      </c>
      <c r="P196" t="s">
        <v>1089</v>
      </c>
    </row>
    <row r="197" spans="7:16" x14ac:dyDescent="0.2">
      <c r="G197" s="7">
        <v>1314</v>
      </c>
      <c r="H197" s="7" t="s">
        <v>22</v>
      </c>
      <c r="P197" t="s">
        <v>1090</v>
      </c>
    </row>
    <row r="198" spans="7:16" x14ac:dyDescent="0.2">
      <c r="G198" s="7">
        <v>1315</v>
      </c>
      <c r="H198" s="7" t="s">
        <v>22</v>
      </c>
      <c r="P198" t="s">
        <v>1091</v>
      </c>
    </row>
    <row r="199" spans="7:16" x14ac:dyDescent="0.2">
      <c r="G199" s="7">
        <v>1316</v>
      </c>
      <c r="H199" s="7" t="s">
        <v>22</v>
      </c>
      <c r="P199" t="s">
        <v>1092</v>
      </c>
    </row>
    <row r="200" spans="7:16" x14ac:dyDescent="0.2">
      <c r="G200" s="7">
        <v>1317</v>
      </c>
      <c r="H200" s="7" t="s">
        <v>22</v>
      </c>
      <c r="P200" t="s">
        <v>1093</v>
      </c>
    </row>
    <row r="201" spans="7:16" x14ac:dyDescent="0.2">
      <c r="G201" s="7">
        <v>1318</v>
      </c>
      <c r="H201" s="7" t="s">
        <v>22</v>
      </c>
      <c r="P201" t="s">
        <v>1094</v>
      </c>
    </row>
    <row r="202" spans="7:16" x14ac:dyDescent="0.2">
      <c r="G202" s="7">
        <v>1319</v>
      </c>
      <c r="H202" s="7" t="s">
        <v>22</v>
      </c>
      <c r="P202" t="s">
        <v>1095</v>
      </c>
    </row>
    <row r="203" spans="7:16" x14ac:dyDescent="0.2">
      <c r="G203" s="7">
        <v>1320</v>
      </c>
      <c r="H203" s="7" t="s">
        <v>22</v>
      </c>
      <c r="P203" t="s">
        <v>1096</v>
      </c>
    </row>
    <row r="204" spans="7:16" x14ac:dyDescent="0.2">
      <c r="G204" s="7">
        <v>1321</v>
      </c>
      <c r="H204" s="7" t="s">
        <v>22</v>
      </c>
      <c r="P204" t="s">
        <v>1523</v>
      </c>
    </row>
    <row r="205" spans="7:16" x14ac:dyDescent="0.2">
      <c r="G205" s="7">
        <v>1322</v>
      </c>
      <c r="H205" s="7" t="s">
        <v>22</v>
      </c>
      <c r="P205" t="s">
        <v>1521</v>
      </c>
    </row>
    <row r="206" spans="7:16" x14ac:dyDescent="0.2">
      <c r="G206" s="7">
        <v>1323</v>
      </c>
      <c r="H206" s="7" t="s">
        <v>22</v>
      </c>
      <c r="P206" t="s">
        <v>1097</v>
      </c>
    </row>
    <row r="207" spans="7:16" x14ac:dyDescent="0.2">
      <c r="G207" s="7">
        <v>1324</v>
      </c>
      <c r="H207" s="7" t="s">
        <v>22</v>
      </c>
      <c r="P207" t="s">
        <v>1098</v>
      </c>
    </row>
    <row r="208" spans="7:16" x14ac:dyDescent="0.2">
      <c r="G208" s="7">
        <v>1325</v>
      </c>
      <c r="H208" s="7" t="s">
        <v>22</v>
      </c>
      <c r="P208" t="s">
        <v>1099</v>
      </c>
    </row>
    <row r="209" spans="7:16" x14ac:dyDescent="0.2">
      <c r="G209" s="7">
        <v>1326</v>
      </c>
      <c r="H209" s="7" t="s">
        <v>22</v>
      </c>
      <c r="P209" t="s">
        <v>1448</v>
      </c>
    </row>
    <row r="210" spans="7:16" x14ac:dyDescent="0.2">
      <c r="G210" s="7">
        <v>1327</v>
      </c>
      <c r="H210" s="7" t="s">
        <v>22</v>
      </c>
      <c r="P210" t="s">
        <v>851</v>
      </c>
    </row>
    <row r="211" spans="7:16" x14ac:dyDescent="0.2">
      <c r="G211" s="7">
        <v>1328</v>
      </c>
      <c r="H211" s="7" t="s">
        <v>22</v>
      </c>
      <c r="P211" t="s">
        <v>1100</v>
      </c>
    </row>
    <row r="212" spans="7:16" x14ac:dyDescent="0.2">
      <c r="G212" s="7">
        <v>1329</v>
      </c>
      <c r="H212" s="7" t="s">
        <v>22</v>
      </c>
      <c r="P212" t="s">
        <v>1433</v>
      </c>
    </row>
    <row r="213" spans="7:16" x14ac:dyDescent="0.2">
      <c r="G213" s="7">
        <v>1331</v>
      </c>
      <c r="H213" s="7" t="s">
        <v>22</v>
      </c>
      <c r="P213" t="s">
        <v>1101</v>
      </c>
    </row>
    <row r="214" spans="7:16" x14ac:dyDescent="0.2">
      <c r="G214" s="7">
        <v>1349</v>
      </c>
      <c r="H214" s="7" t="s">
        <v>22</v>
      </c>
      <c r="P214" t="s">
        <v>1102</v>
      </c>
    </row>
    <row r="215" spans="7:16" x14ac:dyDescent="0.2">
      <c r="G215" s="7">
        <v>1350</v>
      </c>
      <c r="H215" s="7" t="s">
        <v>22</v>
      </c>
      <c r="P215" t="s">
        <v>1103</v>
      </c>
    </row>
    <row r="216" spans="7:16" x14ac:dyDescent="0.2">
      <c r="G216" s="7">
        <v>1352</v>
      </c>
      <c r="H216" s="7" t="s">
        <v>22</v>
      </c>
      <c r="P216" t="s">
        <v>1104</v>
      </c>
    </row>
    <row r="217" spans="7:16" x14ac:dyDescent="0.2">
      <c r="G217" s="7">
        <v>1353</v>
      </c>
      <c r="H217" s="7" t="s">
        <v>22</v>
      </c>
      <c r="P217" t="s">
        <v>1105</v>
      </c>
    </row>
    <row r="218" spans="7:16" x14ac:dyDescent="0.2">
      <c r="G218" s="7">
        <v>1354</v>
      </c>
      <c r="H218" s="7" t="s">
        <v>22</v>
      </c>
      <c r="P218" t="s">
        <v>1106</v>
      </c>
    </row>
    <row r="219" spans="7:16" x14ac:dyDescent="0.2">
      <c r="G219" s="7">
        <v>1355</v>
      </c>
      <c r="H219" s="7" t="s">
        <v>22</v>
      </c>
      <c r="P219" t="s">
        <v>1107</v>
      </c>
    </row>
    <row r="220" spans="7:16" x14ac:dyDescent="0.2">
      <c r="G220" s="7">
        <v>1356</v>
      </c>
      <c r="H220" s="7" t="s">
        <v>22</v>
      </c>
      <c r="P220" t="s">
        <v>1108</v>
      </c>
    </row>
    <row r="221" spans="7:16" x14ac:dyDescent="0.2">
      <c r="G221" s="7">
        <v>1357</v>
      </c>
      <c r="H221" s="7" t="s">
        <v>22</v>
      </c>
      <c r="P221" t="s">
        <v>1109</v>
      </c>
    </row>
    <row r="222" spans="7:16" x14ac:dyDescent="0.2">
      <c r="G222" s="7">
        <v>1358</v>
      </c>
      <c r="H222" s="7" t="s">
        <v>22</v>
      </c>
      <c r="P222" t="s">
        <v>1110</v>
      </c>
    </row>
    <row r="223" spans="7:16" x14ac:dyDescent="0.2">
      <c r="G223" s="7">
        <v>1359</v>
      </c>
      <c r="H223" s="7" t="s">
        <v>22</v>
      </c>
      <c r="P223" t="s">
        <v>1111</v>
      </c>
    </row>
    <row r="224" spans="7:16" x14ac:dyDescent="0.2">
      <c r="G224" s="7">
        <v>1360</v>
      </c>
      <c r="H224" s="7" t="s">
        <v>22</v>
      </c>
      <c r="P224" t="s">
        <v>1494</v>
      </c>
    </row>
    <row r="225" spans="7:16" x14ac:dyDescent="0.2">
      <c r="G225" s="7">
        <v>1361</v>
      </c>
      <c r="H225" s="7" t="s">
        <v>22</v>
      </c>
      <c r="P225" t="s">
        <v>1112</v>
      </c>
    </row>
    <row r="226" spans="7:16" x14ac:dyDescent="0.2">
      <c r="G226" s="7">
        <v>1362</v>
      </c>
      <c r="H226" s="7" t="s">
        <v>22</v>
      </c>
      <c r="P226" t="s">
        <v>1113</v>
      </c>
    </row>
    <row r="227" spans="7:16" x14ac:dyDescent="0.2">
      <c r="G227" s="7">
        <v>1363</v>
      </c>
      <c r="H227" s="7" t="s">
        <v>22</v>
      </c>
      <c r="P227" t="s">
        <v>1114</v>
      </c>
    </row>
    <row r="228" spans="7:16" x14ac:dyDescent="0.2">
      <c r="G228" s="7">
        <v>1364</v>
      </c>
      <c r="H228" s="7" t="s">
        <v>22</v>
      </c>
      <c r="P228" t="s">
        <v>1115</v>
      </c>
    </row>
    <row r="229" spans="7:16" x14ac:dyDescent="0.2">
      <c r="G229" s="7">
        <v>1365</v>
      </c>
      <c r="H229" s="7" t="s">
        <v>22</v>
      </c>
      <c r="P229" t="s">
        <v>1116</v>
      </c>
    </row>
    <row r="230" spans="7:16" x14ac:dyDescent="0.2">
      <c r="G230" s="7">
        <v>1366</v>
      </c>
      <c r="H230" s="7" t="s">
        <v>22</v>
      </c>
      <c r="P230" t="s">
        <v>1117</v>
      </c>
    </row>
    <row r="231" spans="7:16" x14ac:dyDescent="0.2">
      <c r="G231" s="7">
        <v>1367</v>
      </c>
      <c r="H231" s="7" t="s">
        <v>22</v>
      </c>
      <c r="P231" t="s">
        <v>1118</v>
      </c>
    </row>
    <row r="232" spans="7:16" x14ac:dyDescent="0.2">
      <c r="G232" s="7">
        <v>1368</v>
      </c>
      <c r="H232" s="7" t="s">
        <v>22</v>
      </c>
      <c r="P232" t="s">
        <v>1119</v>
      </c>
    </row>
    <row r="233" spans="7:16" x14ac:dyDescent="0.2">
      <c r="G233" s="7">
        <v>1369</v>
      </c>
      <c r="H233" s="7" t="s">
        <v>22</v>
      </c>
      <c r="P233" t="s">
        <v>1120</v>
      </c>
    </row>
    <row r="234" spans="7:16" x14ac:dyDescent="0.2">
      <c r="G234" s="7">
        <v>1370</v>
      </c>
      <c r="H234" s="7" t="s">
        <v>22</v>
      </c>
      <c r="P234" t="s">
        <v>1121</v>
      </c>
    </row>
    <row r="235" spans="7:16" x14ac:dyDescent="0.2">
      <c r="G235" s="7">
        <v>1371</v>
      </c>
      <c r="H235" s="7" t="s">
        <v>22</v>
      </c>
      <c r="P235" t="s">
        <v>1122</v>
      </c>
    </row>
    <row r="236" spans="7:16" x14ac:dyDescent="0.2">
      <c r="G236" s="7">
        <v>1399</v>
      </c>
      <c r="H236" s="7" t="s">
        <v>22</v>
      </c>
      <c r="P236" t="s">
        <v>1123</v>
      </c>
    </row>
    <row r="237" spans="7:16" x14ac:dyDescent="0.2">
      <c r="G237" s="7">
        <v>1400</v>
      </c>
      <c r="H237" s="7" t="s">
        <v>22</v>
      </c>
      <c r="P237" t="s">
        <v>1124</v>
      </c>
    </row>
    <row r="238" spans="7:16" x14ac:dyDescent="0.2">
      <c r="G238" s="7">
        <v>1401</v>
      </c>
      <c r="H238" s="7" t="s">
        <v>22</v>
      </c>
      <c r="P238" t="s">
        <v>1125</v>
      </c>
    </row>
    <row r="239" spans="7:16" x14ac:dyDescent="0.2">
      <c r="G239" s="7">
        <v>1402</v>
      </c>
      <c r="H239" s="7" t="s">
        <v>22</v>
      </c>
      <c r="P239" t="s">
        <v>1126</v>
      </c>
    </row>
    <row r="240" spans="7:16" x14ac:dyDescent="0.2">
      <c r="G240" s="7">
        <v>1403</v>
      </c>
      <c r="H240" s="7" t="s">
        <v>22</v>
      </c>
      <c r="P240" t="s">
        <v>1127</v>
      </c>
    </row>
    <row r="241" spans="7:16" x14ac:dyDescent="0.2">
      <c r="G241" s="7">
        <v>1404</v>
      </c>
      <c r="H241" s="7" t="s">
        <v>22</v>
      </c>
      <c r="P241" t="s">
        <v>1454</v>
      </c>
    </row>
    <row r="242" spans="7:16" x14ac:dyDescent="0.2">
      <c r="G242" s="7">
        <v>1405</v>
      </c>
      <c r="H242" s="7" t="s">
        <v>22</v>
      </c>
      <c r="P242" t="s">
        <v>1128</v>
      </c>
    </row>
    <row r="243" spans="7:16" x14ac:dyDescent="0.2">
      <c r="G243" s="7">
        <v>1406</v>
      </c>
      <c r="H243" s="7" t="s">
        <v>22</v>
      </c>
      <c r="P243" t="s">
        <v>1129</v>
      </c>
    </row>
    <row r="244" spans="7:16" x14ac:dyDescent="0.2">
      <c r="G244" s="7">
        <v>1407</v>
      </c>
      <c r="H244" s="7" t="s">
        <v>22</v>
      </c>
      <c r="P244" t="s">
        <v>731</v>
      </c>
    </row>
    <row r="245" spans="7:16" x14ac:dyDescent="0.2">
      <c r="G245" s="7">
        <v>1408</v>
      </c>
      <c r="H245" s="7" t="s">
        <v>22</v>
      </c>
      <c r="P245" t="s">
        <v>1130</v>
      </c>
    </row>
    <row r="246" spans="7:16" x14ac:dyDescent="0.2">
      <c r="G246" s="7">
        <v>1409</v>
      </c>
      <c r="H246" s="7" t="s">
        <v>22</v>
      </c>
      <c r="P246" t="s">
        <v>1131</v>
      </c>
    </row>
    <row r="247" spans="7:16" x14ac:dyDescent="0.2">
      <c r="G247" s="7">
        <v>1410</v>
      </c>
      <c r="H247" s="7" t="s">
        <v>22</v>
      </c>
      <c r="P247" t="s">
        <v>1132</v>
      </c>
    </row>
    <row r="248" spans="7:16" x14ac:dyDescent="0.2">
      <c r="G248" s="7">
        <v>1411</v>
      </c>
      <c r="H248" s="7" t="s">
        <v>22</v>
      </c>
      <c r="P248" t="s">
        <v>1133</v>
      </c>
    </row>
    <row r="249" spans="7:16" x14ac:dyDescent="0.2">
      <c r="G249" s="7">
        <v>1412</v>
      </c>
      <c r="H249" s="7" t="s">
        <v>22</v>
      </c>
      <c r="P249" t="s">
        <v>1134</v>
      </c>
    </row>
    <row r="250" spans="7:16" x14ac:dyDescent="0.2">
      <c r="G250" s="7">
        <v>1413</v>
      </c>
      <c r="H250" s="7" t="s">
        <v>22</v>
      </c>
      <c r="P250" t="s">
        <v>1135</v>
      </c>
    </row>
    <row r="251" spans="7:16" x14ac:dyDescent="0.2">
      <c r="G251" s="7">
        <v>1414</v>
      </c>
      <c r="H251" s="7" t="s">
        <v>22</v>
      </c>
      <c r="P251" t="s">
        <v>1136</v>
      </c>
    </row>
    <row r="252" spans="7:16" x14ac:dyDescent="0.2">
      <c r="G252" s="7">
        <v>1415</v>
      </c>
      <c r="H252" s="7" t="s">
        <v>22</v>
      </c>
      <c r="P252" t="s">
        <v>1429</v>
      </c>
    </row>
    <row r="253" spans="7:16" x14ac:dyDescent="0.2">
      <c r="G253" s="7">
        <v>1416</v>
      </c>
      <c r="H253" s="7" t="s">
        <v>22</v>
      </c>
      <c r="P253" t="s">
        <v>1137</v>
      </c>
    </row>
    <row r="254" spans="7:16" x14ac:dyDescent="0.2">
      <c r="G254" s="7">
        <v>1417</v>
      </c>
      <c r="H254" s="7" t="s">
        <v>22</v>
      </c>
      <c r="P254" t="s">
        <v>1138</v>
      </c>
    </row>
    <row r="255" spans="7:16" x14ac:dyDescent="0.2">
      <c r="G255" s="7">
        <v>1418</v>
      </c>
      <c r="H255" s="7" t="s">
        <v>22</v>
      </c>
      <c r="P255" t="s">
        <v>1139</v>
      </c>
    </row>
    <row r="256" spans="7:16" x14ac:dyDescent="0.2">
      <c r="G256" s="7">
        <v>1419</v>
      </c>
      <c r="H256" s="7" t="s">
        <v>22</v>
      </c>
      <c r="P256" t="s">
        <v>1140</v>
      </c>
    </row>
    <row r="257" spans="7:16" x14ac:dyDescent="0.2">
      <c r="G257" s="7">
        <v>1420</v>
      </c>
      <c r="H257" s="7" t="s">
        <v>22</v>
      </c>
      <c r="P257" t="s">
        <v>1141</v>
      </c>
    </row>
    <row r="258" spans="7:16" x14ac:dyDescent="0.2">
      <c r="G258" s="7">
        <v>1421</v>
      </c>
      <c r="H258" s="7" t="s">
        <v>22</v>
      </c>
      <c r="P258" t="s">
        <v>1142</v>
      </c>
    </row>
    <row r="259" spans="7:16" x14ac:dyDescent="0.2">
      <c r="G259" s="7">
        <v>1422</v>
      </c>
      <c r="H259" s="7" t="s">
        <v>22</v>
      </c>
      <c r="P259" t="s">
        <v>1143</v>
      </c>
    </row>
    <row r="260" spans="7:16" x14ac:dyDescent="0.2">
      <c r="G260" s="7">
        <v>1423</v>
      </c>
      <c r="H260" s="7" t="s">
        <v>22</v>
      </c>
      <c r="P260" t="s">
        <v>1484</v>
      </c>
    </row>
    <row r="261" spans="7:16" x14ac:dyDescent="0.2">
      <c r="G261" s="7">
        <v>1424</v>
      </c>
      <c r="H261" s="7" t="s">
        <v>22</v>
      </c>
      <c r="P261" t="s">
        <v>1144</v>
      </c>
    </row>
    <row r="262" spans="7:16" x14ac:dyDescent="0.2">
      <c r="G262" s="7">
        <v>1425</v>
      </c>
      <c r="H262" s="7" t="s">
        <v>22</v>
      </c>
      <c r="P262" t="s">
        <v>1145</v>
      </c>
    </row>
    <row r="263" spans="7:16" x14ac:dyDescent="0.2">
      <c r="G263" s="7">
        <v>1426</v>
      </c>
      <c r="H263" s="7" t="s">
        <v>22</v>
      </c>
      <c r="P263" t="s">
        <v>1443</v>
      </c>
    </row>
    <row r="264" spans="7:16" x14ac:dyDescent="0.2">
      <c r="G264" s="7">
        <v>1427</v>
      </c>
      <c r="H264" s="7" t="s">
        <v>22</v>
      </c>
      <c r="P264" t="s">
        <v>1146</v>
      </c>
    </row>
    <row r="265" spans="7:16" x14ac:dyDescent="0.2">
      <c r="G265" s="7">
        <v>1428</v>
      </c>
      <c r="H265" s="7" t="s">
        <v>22</v>
      </c>
      <c r="P265" t="s">
        <v>1147</v>
      </c>
    </row>
    <row r="266" spans="7:16" x14ac:dyDescent="0.2">
      <c r="G266" s="7">
        <v>1429</v>
      </c>
      <c r="H266" s="7" t="s">
        <v>22</v>
      </c>
      <c r="P266" t="s">
        <v>1148</v>
      </c>
    </row>
    <row r="267" spans="7:16" x14ac:dyDescent="0.2">
      <c r="G267" s="7">
        <v>1430</v>
      </c>
      <c r="H267" s="7" t="s">
        <v>22</v>
      </c>
      <c r="P267" t="s">
        <v>1512</v>
      </c>
    </row>
    <row r="268" spans="7:16" x14ac:dyDescent="0.2">
      <c r="G268" s="7">
        <v>1431</v>
      </c>
      <c r="H268" s="7" t="s">
        <v>22</v>
      </c>
      <c r="P268" t="s">
        <v>1458</v>
      </c>
    </row>
    <row r="269" spans="7:16" x14ac:dyDescent="0.2">
      <c r="G269" s="7">
        <v>1432</v>
      </c>
      <c r="H269" s="7" t="s">
        <v>22</v>
      </c>
      <c r="P269" t="s">
        <v>1149</v>
      </c>
    </row>
    <row r="270" spans="7:16" x14ac:dyDescent="0.2">
      <c r="G270" s="7">
        <v>1433</v>
      </c>
      <c r="H270" s="7" t="s">
        <v>22</v>
      </c>
      <c r="P270" t="s">
        <v>1487</v>
      </c>
    </row>
    <row r="271" spans="7:16" x14ac:dyDescent="0.2">
      <c r="G271" s="7">
        <v>1448</v>
      </c>
      <c r="H271" s="7" t="s">
        <v>22</v>
      </c>
      <c r="P271" t="s">
        <v>1150</v>
      </c>
    </row>
    <row r="272" spans="7:16" x14ac:dyDescent="0.2">
      <c r="G272" s="7">
        <v>1450</v>
      </c>
      <c r="H272" s="7" t="s">
        <v>22</v>
      </c>
      <c r="P272" t="s">
        <v>1151</v>
      </c>
    </row>
    <row r="273" spans="7:16" x14ac:dyDescent="0.2">
      <c r="G273" s="7">
        <v>1451</v>
      </c>
      <c r="H273" s="7" t="s">
        <v>22</v>
      </c>
      <c r="P273" t="s">
        <v>1152</v>
      </c>
    </row>
    <row r="274" spans="7:16" x14ac:dyDescent="0.2">
      <c r="G274" s="7">
        <v>1452</v>
      </c>
      <c r="H274" s="7" t="s">
        <v>22</v>
      </c>
      <c r="P274" t="s">
        <v>1153</v>
      </c>
    </row>
    <row r="275" spans="7:16" x14ac:dyDescent="0.2">
      <c r="G275" s="7">
        <v>1453</v>
      </c>
      <c r="H275" s="7" t="s">
        <v>22</v>
      </c>
      <c r="P275" t="s">
        <v>1154</v>
      </c>
    </row>
    <row r="276" spans="7:16" x14ac:dyDescent="0.2">
      <c r="G276" s="7">
        <v>1454</v>
      </c>
      <c r="H276" s="7" t="s">
        <v>22</v>
      </c>
      <c r="P276" t="s">
        <v>1155</v>
      </c>
    </row>
    <row r="277" spans="7:16" x14ac:dyDescent="0.2">
      <c r="G277" s="7">
        <v>1455</v>
      </c>
      <c r="H277" s="7" t="s">
        <v>22</v>
      </c>
      <c r="P277" t="s">
        <v>1156</v>
      </c>
    </row>
    <row r="278" spans="7:16" x14ac:dyDescent="0.2">
      <c r="G278" s="7">
        <v>1456</v>
      </c>
      <c r="H278" s="7" t="s">
        <v>22</v>
      </c>
      <c r="P278" t="s">
        <v>1157</v>
      </c>
    </row>
    <row r="279" spans="7:16" x14ac:dyDescent="0.2">
      <c r="G279" s="7">
        <v>1457</v>
      </c>
      <c r="H279" s="7" t="s">
        <v>22</v>
      </c>
      <c r="P279" t="s">
        <v>1158</v>
      </c>
    </row>
    <row r="280" spans="7:16" x14ac:dyDescent="0.2">
      <c r="G280" s="7">
        <v>1458</v>
      </c>
      <c r="H280" s="7" t="s">
        <v>22</v>
      </c>
      <c r="P280" t="s">
        <v>1159</v>
      </c>
    </row>
    <row r="281" spans="7:16" x14ac:dyDescent="0.2">
      <c r="G281" s="7">
        <v>1459</v>
      </c>
      <c r="H281" s="7" t="s">
        <v>22</v>
      </c>
      <c r="P281" t="s">
        <v>1160</v>
      </c>
    </row>
    <row r="282" spans="7:16" x14ac:dyDescent="0.2">
      <c r="G282" s="7">
        <v>1460</v>
      </c>
      <c r="H282" s="7" t="s">
        <v>22</v>
      </c>
      <c r="P282" t="s">
        <v>1161</v>
      </c>
    </row>
    <row r="283" spans="7:16" x14ac:dyDescent="0.2">
      <c r="G283" s="7">
        <v>1461</v>
      </c>
      <c r="H283" s="7" t="s">
        <v>22</v>
      </c>
      <c r="P283" t="s">
        <v>1162</v>
      </c>
    </row>
    <row r="284" spans="7:16" x14ac:dyDescent="0.2">
      <c r="G284" s="7">
        <v>1462</v>
      </c>
      <c r="H284" s="7" t="s">
        <v>22</v>
      </c>
      <c r="P284" t="s">
        <v>1163</v>
      </c>
    </row>
    <row r="285" spans="7:16" x14ac:dyDescent="0.2">
      <c r="G285" s="7">
        <v>1463</v>
      </c>
      <c r="H285" s="7" t="s">
        <v>22</v>
      </c>
      <c r="P285" t="s">
        <v>1164</v>
      </c>
    </row>
    <row r="286" spans="7:16" x14ac:dyDescent="0.2">
      <c r="G286" s="7">
        <v>1464</v>
      </c>
      <c r="H286" s="7" t="s">
        <v>22</v>
      </c>
      <c r="P286" t="s">
        <v>1427</v>
      </c>
    </row>
    <row r="287" spans="7:16" x14ac:dyDescent="0.2">
      <c r="G287" s="7">
        <v>1465</v>
      </c>
      <c r="H287" s="7" t="s">
        <v>22</v>
      </c>
      <c r="P287" t="s">
        <v>1165</v>
      </c>
    </row>
    <row r="288" spans="7:16" x14ac:dyDescent="0.2">
      <c r="G288" s="7">
        <v>1466</v>
      </c>
      <c r="H288" s="7" t="s">
        <v>22</v>
      </c>
      <c r="P288" t="s">
        <v>729</v>
      </c>
    </row>
    <row r="289" spans="7:16" x14ac:dyDescent="0.2">
      <c r="G289" s="7">
        <v>1467</v>
      </c>
      <c r="H289" s="7" t="s">
        <v>22</v>
      </c>
      <c r="P289" t="s">
        <v>1441</v>
      </c>
    </row>
    <row r="290" spans="7:16" x14ac:dyDescent="0.2">
      <c r="G290" s="7">
        <v>1468</v>
      </c>
      <c r="H290" s="7" t="s">
        <v>22</v>
      </c>
      <c r="P290" t="s">
        <v>1166</v>
      </c>
    </row>
    <row r="291" spans="7:16" x14ac:dyDescent="0.2">
      <c r="G291" s="7">
        <v>1470</v>
      </c>
      <c r="H291" s="7" t="s">
        <v>22</v>
      </c>
      <c r="P291" t="s">
        <v>1167</v>
      </c>
    </row>
    <row r="292" spans="7:16" x14ac:dyDescent="0.2">
      <c r="G292" s="7">
        <v>1471</v>
      </c>
      <c r="H292" s="7" t="s">
        <v>22</v>
      </c>
      <c r="P292" t="s">
        <v>1168</v>
      </c>
    </row>
    <row r="293" spans="7:16" x14ac:dyDescent="0.2">
      <c r="G293" s="7">
        <v>1472</v>
      </c>
      <c r="H293" s="7" t="s">
        <v>22</v>
      </c>
      <c r="P293" t="s">
        <v>1513</v>
      </c>
    </row>
    <row r="294" spans="7:16" x14ac:dyDescent="0.2">
      <c r="G294" s="7">
        <v>1473</v>
      </c>
      <c r="H294" s="7" t="s">
        <v>22</v>
      </c>
      <c r="P294" t="s">
        <v>1169</v>
      </c>
    </row>
    <row r="295" spans="7:16" x14ac:dyDescent="0.2">
      <c r="G295" s="7">
        <v>1501</v>
      </c>
      <c r="H295" s="7" t="s">
        <v>23</v>
      </c>
      <c r="P295" t="s">
        <v>1170</v>
      </c>
    </row>
    <row r="296" spans="7:16" x14ac:dyDescent="0.2">
      <c r="G296" s="7">
        <v>1502</v>
      </c>
      <c r="H296" s="7" t="s">
        <v>23</v>
      </c>
      <c r="P296" t="s">
        <v>1420</v>
      </c>
    </row>
    <row r="297" spans="7:16" x14ac:dyDescent="0.2">
      <c r="G297" s="7">
        <v>1503</v>
      </c>
      <c r="H297" s="7" t="s">
        <v>23</v>
      </c>
      <c r="P297" t="s">
        <v>1171</v>
      </c>
    </row>
    <row r="298" spans="7:16" x14ac:dyDescent="0.2">
      <c r="G298" s="7">
        <v>1504</v>
      </c>
      <c r="H298" s="7" t="s">
        <v>23</v>
      </c>
      <c r="P298" t="s">
        <v>1172</v>
      </c>
    </row>
    <row r="299" spans="7:16" x14ac:dyDescent="0.2">
      <c r="G299" s="7">
        <v>1505</v>
      </c>
      <c r="H299" s="7" t="s">
        <v>23</v>
      </c>
      <c r="P299" t="s">
        <v>1173</v>
      </c>
    </row>
    <row r="300" spans="7:16" x14ac:dyDescent="0.2">
      <c r="G300" s="7">
        <v>1506</v>
      </c>
      <c r="H300" s="7" t="s">
        <v>23</v>
      </c>
      <c r="P300" t="s">
        <v>1174</v>
      </c>
    </row>
    <row r="301" spans="7:16" x14ac:dyDescent="0.2">
      <c r="G301" s="7">
        <v>1507</v>
      </c>
      <c r="H301" s="7" t="s">
        <v>23</v>
      </c>
      <c r="P301" t="s">
        <v>1175</v>
      </c>
    </row>
    <row r="302" spans="7:16" x14ac:dyDescent="0.2">
      <c r="G302" s="7">
        <v>1508</v>
      </c>
      <c r="H302" s="7" t="s">
        <v>23</v>
      </c>
      <c r="P302" t="s">
        <v>1176</v>
      </c>
    </row>
    <row r="303" spans="7:16" x14ac:dyDescent="0.2">
      <c r="G303" s="7">
        <v>1509</v>
      </c>
      <c r="H303" s="7" t="s">
        <v>23</v>
      </c>
      <c r="P303" t="s">
        <v>1177</v>
      </c>
    </row>
    <row r="304" spans="7:16" x14ac:dyDescent="0.2">
      <c r="G304" s="7">
        <v>1510</v>
      </c>
      <c r="H304" s="7" t="s">
        <v>23</v>
      </c>
      <c r="P304" t="s">
        <v>1178</v>
      </c>
    </row>
    <row r="305" spans="7:16" x14ac:dyDescent="0.2">
      <c r="G305" s="7">
        <v>1511</v>
      </c>
      <c r="H305" s="7" t="s">
        <v>23</v>
      </c>
      <c r="P305" t="s">
        <v>1475</v>
      </c>
    </row>
    <row r="306" spans="7:16" x14ac:dyDescent="0.2">
      <c r="G306" s="7">
        <v>1512</v>
      </c>
      <c r="H306" s="7" t="s">
        <v>23</v>
      </c>
      <c r="P306" t="s">
        <v>1179</v>
      </c>
    </row>
    <row r="307" spans="7:16" x14ac:dyDescent="0.2">
      <c r="G307" s="7">
        <v>1513</v>
      </c>
      <c r="H307" s="7" t="s">
        <v>23</v>
      </c>
      <c r="P307" t="s">
        <v>1180</v>
      </c>
    </row>
    <row r="308" spans="7:16" x14ac:dyDescent="0.2">
      <c r="G308" s="7">
        <v>1514</v>
      </c>
      <c r="H308" s="7" t="s">
        <v>23</v>
      </c>
      <c r="P308" t="s">
        <v>1181</v>
      </c>
    </row>
    <row r="309" spans="7:16" x14ac:dyDescent="0.2">
      <c r="G309" s="7">
        <v>1515</v>
      </c>
      <c r="H309" s="7" t="s">
        <v>23</v>
      </c>
      <c r="P309" t="s">
        <v>1182</v>
      </c>
    </row>
    <row r="310" spans="7:16" x14ac:dyDescent="0.2">
      <c r="G310" s="7">
        <v>1516</v>
      </c>
      <c r="H310" s="7" t="s">
        <v>23</v>
      </c>
      <c r="P310" t="s">
        <v>1183</v>
      </c>
    </row>
    <row r="311" spans="7:16" x14ac:dyDescent="0.2">
      <c r="G311" s="7">
        <v>1517</v>
      </c>
      <c r="H311" s="7" t="s">
        <v>23</v>
      </c>
      <c r="P311" t="s">
        <v>1184</v>
      </c>
    </row>
    <row r="312" spans="7:16" x14ac:dyDescent="0.2">
      <c r="G312" s="7">
        <v>1518</v>
      </c>
      <c r="H312" s="7" t="s">
        <v>23</v>
      </c>
      <c r="P312" t="s">
        <v>1185</v>
      </c>
    </row>
    <row r="313" spans="7:16" x14ac:dyDescent="0.2">
      <c r="G313" s="7">
        <v>1519</v>
      </c>
      <c r="H313" s="7" t="s">
        <v>23</v>
      </c>
      <c r="P313" t="s">
        <v>1186</v>
      </c>
    </row>
    <row r="314" spans="7:16" x14ac:dyDescent="0.2">
      <c r="G314" s="7">
        <v>1520</v>
      </c>
      <c r="H314" s="7" t="s">
        <v>23</v>
      </c>
      <c r="P314" t="s">
        <v>1187</v>
      </c>
    </row>
    <row r="315" spans="7:16" x14ac:dyDescent="0.2">
      <c r="G315" s="7">
        <v>1521</v>
      </c>
      <c r="H315" s="7" t="s">
        <v>23</v>
      </c>
      <c r="P315" t="s">
        <v>1188</v>
      </c>
    </row>
    <row r="316" spans="7:16" x14ac:dyDescent="0.2">
      <c r="G316" s="7">
        <v>1522</v>
      </c>
      <c r="H316" s="7" t="s">
        <v>23</v>
      </c>
      <c r="P316" t="s">
        <v>1189</v>
      </c>
    </row>
    <row r="317" spans="7:16" x14ac:dyDescent="0.2">
      <c r="G317" s="7">
        <v>1523</v>
      </c>
      <c r="H317" s="7" t="s">
        <v>23</v>
      </c>
      <c r="P317" t="s">
        <v>1190</v>
      </c>
    </row>
    <row r="318" spans="7:16" x14ac:dyDescent="0.2">
      <c r="G318" s="7">
        <v>1524</v>
      </c>
      <c r="H318" s="7" t="s">
        <v>23</v>
      </c>
      <c r="P318" t="s">
        <v>1191</v>
      </c>
    </row>
    <row r="319" spans="7:16" x14ac:dyDescent="0.2">
      <c r="G319" s="7">
        <v>1525</v>
      </c>
      <c r="H319" s="7" t="s">
        <v>23</v>
      </c>
      <c r="P319" t="s">
        <v>1192</v>
      </c>
    </row>
    <row r="320" spans="7:16" x14ac:dyDescent="0.2">
      <c r="G320" s="7">
        <v>1526</v>
      </c>
      <c r="H320" s="7" t="s">
        <v>23</v>
      </c>
      <c r="P320" t="s">
        <v>1193</v>
      </c>
    </row>
    <row r="321" spans="7:16" x14ac:dyDescent="0.2">
      <c r="G321" s="7">
        <v>1527</v>
      </c>
      <c r="H321" s="7" t="s">
        <v>23</v>
      </c>
      <c r="P321" t="s">
        <v>1194</v>
      </c>
    </row>
    <row r="322" spans="7:16" x14ac:dyDescent="0.2">
      <c r="G322" s="7">
        <v>1528</v>
      </c>
      <c r="H322" s="7" t="s">
        <v>23</v>
      </c>
      <c r="P322" t="s">
        <v>1525</v>
      </c>
    </row>
    <row r="323" spans="7:16" x14ac:dyDescent="0.2">
      <c r="G323" s="7">
        <v>1529</v>
      </c>
      <c r="H323" s="7" t="s">
        <v>23</v>
      </c>
      <c r="P323" t="s">
        <v>1195</v>
      </c>
    </row>
    <row r="324" spans="7:16" x14ac:dyDescent="0.2">
      <c r="G324" s="7">
        <v>1550</v>
      </c>
      <c r="H324" s="7" t="s">
        <v>23</v>
      </c>
      <c r="P324" t="s">
        <v>1196</v>
      </c>
    </row>
    <row r="325" spans="7:16" x14ac:dyDescent="0.2">
      <c r="G325" s="7">
        <v>1551</v>
      </c>
      <c r="H325" s="7" t="s">
        <v>23</v>
      </c>
      <c r="P325" t="s">
        <v>1197</v>
      </c>
    </row>
    <row r="326" spans="7:16" x14ac:dyDescent="0.2">
      <c r="G326" s="7">
        <v>1552</v>
      </c>
      <c r="H326" s="7" t="s">
        <v>23</v>
      </c>
      <c r="P326" t="s">
        <v>1198</v>
      </c>
    </row>
    <row r="327" spans="7:16" x14ac:dyDescent="0.2">
      <c r="G327" s="7">
        <v>1553</v>
      </c>
      <c r="H327" s="7" t="s">
        <v>23</v>
      </c>
      <c r="P327" t="s">
        <v>1199</v>
      </c>
    </row>
    <row r="328" spans="7:16" x14ac:dyDescent="0.2">
      <c r="G328" s="7">
        <v>1554</v>
      </c>
      <c r="H328" s="7" t="s">
        <v>23</v>
      </c>
      <c r="P328" t="s">
        <v>1200</v>
      </c>
    </row>
    <row r="329" spans="7:16" x14ac:dyDescent="0.2">
      <c r="G329" s="7">
        <v>1555</v>
      </c>
      <c r="H329" s="7" t="s">
        <v>23</v>
      </c>
      <c r="P329" t="s">
        <v>1201</v>
      </c>
    </row>
    <row r="330" spans="7:16" x14ac:dyDescent="0.2">
      <c r="G330" s="7">
        <v>1556</v>
      </c>
      <c r="H330" s="7" t="s">
        <v>23</v>
      </c>
      <c r="P330" t="s">
        <v>1202</v>
      </c>
    </row>
    <row r="331" spans="7:16" x14ac:dyDescent="0.2">
      <c r="G331" s="7">
        <v>1557</v>
      </c>
      <c r="H331" s="7" t="s">
        <v>23</v>
      </c>
      <c r="P331" t="s">
        <v>1203</v>
      </c>
    </row>
    <row r="332" spans="7:16" x14ac:dyDescent="0.2">
      <c r="G332" s="7">
        <v>1558</v>
      </c>
      <c r="H332" s="7" t="s">
        <v>23</v>
      </c>
      <c r="P332" t="s">
        <v>804</v>
      </c>
    </row>
    <row r="333" spans="7:16" x14ac:dyDescent="0.2">
      <c r="G333" s="7">
        <v>1559</v>
      </c>
      <c r="H333" s="7" t="s">
        <v>23</v>
      </c>
      <c r="P333" t="s">
        <v>1204</v>
      </c>
    </row>
    <row r="334" spans="7:16" x14ac:dyDescent="0.2">
      <c r="G334" s="7">
        <v>1560</v>
      </c>
      <c r="H334" s="7" t="s">
        <v>23</v>
      </c>
      <c r="P334" t="s">
        <v>1205</v>
      </c>
    </row>
    <row r="335" spans="7:16" x14ac:dyDescent="0.2">
      <c r="G335" s="7">
        <v>1561</v>
      </c>
      <c r="H335" s="7" t="s">
        <v>23</v>
      </c>
      <c r="P335" t="s">
        <v>1495</v>
      </c>
    </row>
    <row r="336" spans="7:16" x14ac:dyDescent="0.2">
      <c r="G336" s="7">
        <v>1562</v>
      </c>
      <c r="H336" s="7" t="s">
        <v>23</v>
      </c>
      <c r="P336" t="s">
        <v>1206</v>
      </c>
    </row>
    <row r="337" spans="7:16" x14ac:dyDescent="0.2">
      <c r="G337" s="7">
        <v>1563</v>
      </c>
      <c r="H337" s="7" t="s">
        <v>23</v>
      </c>
      <c r="P337" t="s">
        <v>1207</v>
      </c>
    </row>
    <row r="338" spans="7:16" x14ac:dyDescent="0.2">
      <c r="G338" s="7">
        <v>1564</v>
      </c>
      <c r="H338" s="7" t="s">
        <v>23</v>
      </c>
      <c r="P338" t="s">
        <v>1208</v>
      </c>
    </row>
    <row r="339" spans="7:16" x14ac:dyDescent="0.2">
      <c r="G339" s="7">
        <v>1567</v>
      </c>
      <c r="H339" s="7" t="s">
        <v>23</v>
      </c>
      <c r="P339" t="s">
        <v>1499</v>
      </c>
    </row>
    <row r="340" spans="7:16" x14ac:dyDescent="0.2">
      <c r="G340" s="7">
        <v>1568</v>
      </c>
      <c r="H340" s="7" t="s">
        <v>23</v>
      </c>
      <c r="P340" t="s">
        <v>1500</v>
      </c>
    </row>
    <row r="341" spans="7:16" x14ac:dyDescent="0.2">
      <c r="G341" s="7">
        <v>1569</v>
      </c>
      <c r="H341" s="7" t="s">
        <v>23</v>
      </c>
      <c r="P341" t="s">
        <v>1209</v>
      </c>
    </row>
    <row r="342" spans="7:16" x14ac:dyDescent="0.2">
      <c r="G342" s="7">
        <v>1570</v>
      </c>
      <c r="H342" s="7" t="s">
        <v>23</v>
      </c>
      <c r="P342" t="s">
        <v>1210</v>
      </c>
    </row>
    <row r="343" spans="7:16" x14ac:dyDescent="0.2">
      <c r="G343" s="7">
        <v>1571</v>
      </c>
      <c r="H343" s="7" t="s">
        <v>23</v>
      </c>
      <c r="P343" t="s">
        <v>1211</v>
      </c>
    </row>
    <row r="344" spans="7:16" x14ac:dyDescent="0.2">
      <c r="G344" s="7">
        <v>1572</v>
      </c>
      <c r="H344" s="7" t="s">
        <v>23</v>
      </c>
      <c r="P344" t="s">
        <v>1212</v>
      </c>
    </row>
    <row r="345" spans="7:16" x14ac:dyDescent="0.2">
      <c r="G345" s="7">
        <v>1573</v>
      </c>
      <c r="H345" s="7" t="s">
        <v>23</v>
      </c>
      <c r="P345" t="s">
        <v>1502</v>
      </c>
    </row>
    <row r="346" spans="7:16" x14ac:dyDescent="0.2">
      <c r="G346" s="7">
        <v>1574</v>
      </c>
      <c r="H346" s="7" t="s">
        <v>23</v>
      </c>
      <c r="P346" t="s">
        <v>1213</v>
      </c>
    </row>
    <row r="347" spans="7:16" x14ac:dyDescent="0.2">
      <c r="G347" s="7">
        <v>1575</v>
      </c>
      <c r="H347" s="7" t="s">
        <v>23</v>
      </c>
      <c r="P347" t="s">
        <v>1214</v>
      </c>
    </row>
    <row r="348" spans="7:16" x14ac:dyDescent="0.2">
      <c r="G348" s="7">
        <v>1576</v>
      </c>
      <c r="H348" s="7" t="s">
        <v>23</v>
      </c>
      <c r="P348" t="s">
        <v>1215</v>
      </c>
    </row>
    <row r="349" spans="7:16" x14ac:dyDescent="0.2">
      <c r="G349" s="7">
        <v>1577</v>
      </c>
      <c r="H349" s="7" t="s">
        <v>23</v>
      </c>
      <c r="P349" t="s">
        <v>1216</v>
      </c>
    </row>
    <row r="350" spans="7:16" x14ac:dyDescent="0.2">
      <c r="G350" s="7">
        <v>1593</v>
      </c>
      <c r="H350" s="7" t="s">
        <v>23</v>
      </c>
      <c r="P350" t="s">
        <v>1217</v>
      </c>
    </row>
    <row r="351" spans="7:16" x14ac:dyDescent="0.2">
      <c r="G351" s="7">
        <v>1600</v>
      </c>
      <c r="H351" s="7" t="s">
        <v>23</v>
      </c>
      <c r="P351" t="s">
        <v>1218</v>
      </c>
    </row>
    <row r="352" spans="7:16" x14ac:dyDescent="0.2">
      <c r="G352" s="7">
        <v>1601</v>
      </c>
      <c r="H352" s="7" t="s">
        <v>23</v>
      </c>
      <c r="P352" t="s">
        <v>1219</v>
      </c>
    </row>
    <row r="353" spans="7:16" x14ac:dyDescent="0.2">
      <c r="G353" s="7">
        <v>1602</v>
      </c>
      <c r="H353" s="7" t="s">
        <v>23</v>
      </c>
      <c r="P353" t="s">
        <v>1477</v>
      </c>
    </row>
    <row r="354" spans="7:16" x14ac:dyDescent="0.2">
      <c r="G354" s="7">
        <v>1603</v>
      </c>
      <c r="H354" s="7" t="s">
        <v>23</v>
      </c>
      <c r="P354" t="s">
        <v>1220</v>
      </c>
    </row>
    <row r="355" spans="7:16" x14ac:dyDescent="0.2">
      <c r="G355" s="7">
        <v>1604</v>
      </c>
      <c r="H355" s="7" t="s">
        <v>23</v>
      </c>
      <c r="P355" t="s">
        <v>1221</v>
      </c>
    </row>
    <row r="356" spans="7:16" x14ac:dyDescent="0.2">
      <c r="G356" s="7">
        <v>1605</v>
      </c>
      <c r="H356" s="7" t="s">
        <v>23</v>
      </c>
      <c r="P356" t="s">
        <v>1222</v>
      </c>
    </row>
    <row r="357" spans="7:16" x14ac:dyDescent="0.2">
      <c r="G357" s="7">
        <v>1606</v>
      </c>
      <c r="H357" s="7" t="s">
        <v>23</v>
      </c>
      <c r="P357" t="s">
        <v>1510</v>
      </c>
    </row>
    <row r="358" spans="7:16" x14ac:dyDescent="0.2">
      <c r="G358" s="7">
        <v>1607</v>
      </c>
      <c r="H358" s="7" t="s">
        <v>23</v>
      </c>
      <c r="P358" t="s">
        <v>1223</v>
      </c>
    </row>
    <row r="359" spans="7:16" x14ac:dyDescent="0.2">
      <c r="G359" s="7">
        <v>1608</v>
      </c>
      <c r="H359" s="7" t="s">
        <v>23</v>
      </c>
      <c r="P359" t="s">
        <v>1224</v>
      </c>
    </row>
    <row r="360" spans="7:16" x14ac:dyDescent="0.2">
      <c r="G360" s="7">
        <v>1609</v>
      </c>
      <c r="H360" s="7" t="s">
        <v>23</v>
      </c>
      <c r="P360" t="s">
        <v>1225</v>
      </c>
    </row>
    <row r="361" spans="7:16" x14ac:dyDescent="0.2">
      <c r="G361" s="7">
        <v>1610</v>
      </c>
      <c r="H361" s="7" t="s">
        <v>23</v>
      </c>
      <c r="P361" t="s">
        <v>1226</v>
      </c>
    </row>
    <row r="362" spans="7:16" x14ac:dyDescent="0.2">
      <c r="G362" s="7">
        <v>1611</v>
      </c>
      <c r="H362" s="7" t="s">
        <v>23</v>
      </c>
      <c r="P362" t="s">
        <v>1227</v>
      </c>
    </row>
    <row r="363" spans="7:16" x14ac:dyDescent="0.2">
      <c r="G363" s="7">
        <v>1612</v>
      </c>
      <c r="H363" s="7" t="s">
        <v>23</v>
      </c>
      <c r="P363" t="s">
        <v>1228</v>
      </c>
    </row>
    <row r="364" spans="7:16" x14ac:dyDescent="0.2">
      <c r="G364" s="7">
        <v>1613</v>
      </c>
      <c r="H364" s="7" t="s">
        <v>23</v>
      </c>
      <c r="P364" t="s">
        <v>1229</v>
      </c>
    </row>
    <row r="365" spans="7:16" x14ac:dyDescent="0.2">
      <c r="G365" s="7">
        <v>1614</v>
      </c>
      <c r="H365" s="7" t="s">
        <v>23</v>
      </c>
      <c r="P365" t="s">
        <v>1438</v>
      </c>
    </row>
    <row r="366" spans="7:16" x14ac:dyDescent="0.2">
      <c r="G366" s="7">
        <v>1615</v>
      </c>
      <c r="H366" s="7" t="s">
        <v>23</v>
      </c>
      <c r="P366" t="s">
        <v>1230</v>
      </c>
    </row>
    <row r="367" spans="7:16" x14ac:dyDescent="0.2">
      <c r="G367" s="7">
        <v>1616</v>
      </c>
      <c r="H367" s="7" t="s">
        <v>23</v>
      </c>
      <c r="P367" t="s">
        <v>1231</v>
      </c>
    </row>
    <row r="368" spans="7:16" x14ac:dyDescent="0.2">
      <c r="G368" s="7">
        <v>1617</v>
      </c>
      <c r="H368" s="7" t="s">
        <v>23</v>
      </c>
      <c r="P368" t="s">
        <v>1232</v>
      </c>
    </row>
    <row r="369" spans="7:16" x14ac:dyDescent="0.2">
      <c r="G369" s="7">
        <v>1618</v>
      </c>
      <c r="H369" s="7" t="s">
        <v>23</v>
      </c>
      <c r="P369" t="s">
        <v>1233</v>
      </c>
    </row>
    <row r="370" spans="7:16" x14ac:dyDescent="0.2">
      <c r="G370" s="7">
        <v>1619</v>
      </c>
      <c r="H370" s="7" t="s">
        <v>23</v>
      </c>
      <c r="P370" t="s">
        <v>1234</v>
      </c>
    </row>
    <row r="371" spans="7:16" x14ac:dyDescent="0.2">
      <c r="G371" s="7">
        <v>1620</v>
      </c>
      <c r="H371" s="7" t="s">
        <v>23</v>
      </c>
      <c r="P371" t="s">
        <v>1235</v>
      </c>
    </row>
    <row r="372" spans="7:16" x14ac:dyDescent="0.2">
      <c r="G372" s="7">
        <v>1621</v>
      </c>
      <c r="H372" s="7" t="s">
        <v>23</v>
      </c>
      <c r="P372" t="s">
        <v>1236</v>
      </c>
    </row>
    <row r="373" spans="7:16" x14ac:dyDescent="0.2">
      <c r="G373" s="7">
        <v>1622</v>
      </c>
      <c r="H373" s="7" t="s">
        <v>23</v>
      </c>
      <c r="P373" t="s">
        <v>1237</v>
      </c>
    </row>
    <row r="374" spans="7:16" x14ac:dyDescent="0.2">
      <c r="G374" s="7">
        <v>1623</v>
      </c>
      <c r="H374" s="7" t="s">
        <v>23</v>
      </c>
      <c r="P374" t="s">
        <v>1238</v>
      </c>
    </row>
    <row r="375" spans="7:16" x14ac:dyDescent="0.2">
      <c r="G375" s="7">
        <v>1624</v>
      </c>
      <c r="H375" s="7" t="s">
        <v>23</v>
      </c>
      <c r="P375" t="s">
        <v>1515</v>
      </c>
    </row>
    <row r="376" spans="7:16" x14ac:dyDescent="0.2">
      <c r="G376" s="7">
        <v>1631</v>
      </c>
      <c r="H376" s="7" t="s">
        <v>23</v>
      </c>
      <c r="P376" t="s">
        <v>1239</v>
      </c>
    </row>
    <row r="377" spans="7:16" x14ac:dyDescent="0.2">
      <c r="G377" s="7">
        <v>1632</v>
      </c>
      <c r="H377" s="7" t="s">
        <v>23</v>
      </c>
      <c r="P377" t="s">
        <v>1240</v>
      </c>
    </row>
    <row r="378" spans="7:16" x14ac:dyDescent="0.2">
      <c r="G378" s="7">
        <v>1633</v>
      </c>
      <c r="H378" s="7" t="s">
        <v>23</v>
      </c>
      <c r="P378" t="s">
        <v>1524</v>
      </c>
    </row>
    <row r="379" spans="7:16" x14ac:dyDescent="0.2">
      <c r="G379" s="7">
        <v>1634</v>
      </c>
      <c r="H379" s="7" t="s">
        <v>23</v>
      </c>
      <c r="P379" t="s">
        <v>1488</v>
      </c>
    </row>
    <row r="380" spans="7:16" x14ac:dyDescent="0.2">
      <c r="G380" s="7">
        <v>1635</v>
      </c>
      <c r="H380" s="7" t="s">
        <v>23</v>
      </c>
      <c r="P380" t="s">
        <v>1241</v>
      </c>
    </row>
    <row r="381" spans="7:16" x14ac:dyDescent="0.2">
      <c r="G381" s="7">
        <v>1639</v>
      </c>
      <c r="H381" s="7" t="s">
        <v>23</v>
      </c>
      <c r="P381" t="s">
        <v>1242</v>
      </c>
    </row>
    <row r="382" spans="7:16" x14ac:dyDescent="0.2">
      <c r="G382" s="7">
        <v>1644</v>
      </c>
      <c r="H382" s="7" t="s">
        <v>23</v>
      </c>
      <c r="P382" t="s">
        <v>1243</v>
      </c>
    </row>
    <row r="383" spans="7:16" x14ac:dyDescent="0.2">
      <c r="G383" s="7">
        <v>1650</v>
      </c>
      <c r="H383" s="7" t="s">
        <v>23</v>
      </c>
      <c r="P383" t="s">
        <v>1244</v>
      </c>
    </row>
    <row r="384" spans="7:16" x14ac:dyDescent="0.2">
      <c r="G384" s="7">
        <v>1651</v>
      </c>
      <c r="H384" s="7" t="s">
        <v>23</v>
      </c>
      <c r="P384" t="s">
        <v>1245</v>
      </c>
    </row>
    <row r="385" spans="7:16" x14ac:dyDescent="0.2">
      <c r="G385" s="7">
        <v>1652</v>
      </c>
      <c r="H385" s="7" t="s">
        <v>23</v>
      </c>
      <c r="P385" t="s">
        <v>1246</v>
      </c>
    </row>
    <row r="386" spans="7:16" x14ac:dyDescent="0.2">
      <c r="G386" s="7">
        <v>1653</v>
      </c>
      <c r="H386" s="7" t="s">
        <v>22</v>
      </c>
      <c r="P386" t="s">
        <v>1247</v>
      </c>
    </row>
    <row r="387" spans="7:16" x14ac:dyDescent="0.2">
      <c r="G387" s="7">
        <v>1654</v>
      </c>
      <c r="H387" s="7" t="s">
        <v>23</v>
      </c>
      <c r="P387" t="s">
        <v>1248</v>
      </c>
    </row>
    <row r="388" spans="7:16" x14ac:dyDescent="0.2">
      <c r="G388" s="7">
        <v>1655</v>
      </c>
      <c r="H388" s="7" t="s">
        <v>23</v>
      </c>
      <c r="P388" t="s">
        <v>1249</v>
      </c>
    </row>
    <row r="389" spans="7:16" x14ac:dyDescent="0.2">
      <c r="G389" s="7">
        <v>1656</v>
      </c>
      <c r="H389" s="7" t="s">
        <v>23</v>
      </c>
      <c r="P389" t="s">
        <v>1412</v>
      </c>
    </row>
    <row r="390" spans="7:16" x14ac:dyDescent="0.2">
      <c r="G390" s="7">
        <v>1657</v>
      </c>
      <c r="H390" s="7" t="s">
        <v>23</v>
      </c>
      <c r="P390" t="s">
        <v>1250</v>
      </c>
    </row>
    <row r="391" spans="7:16" x14ac:dyDescent="0.2">
      <c r="G391" s="7">
        <v>1658</v>
      </c>
      <c r="H391" s="7" t="s">
        <v>23</v>
      </c>
      <c r="P391" t="s">
        <v>1464</v>
      </c>
    </row>
    <row r="392" spans="7:16" x14ac:dyDescent="0.2">
      <c r="G392" s="7">
        <v>1659</v>
      </c>
      <c r="H392" s="7" t="s">
        <v>23</v>
      </c>
      <c r="P392" t="s">
        <v>1251</v>
      </c>
    </row>
    <row r="393" spans="7:16" x14ac:dyDescent="0.2">
      <c r="G393" s="7">
        <v>1660</v>
      </c>
      <c r="H393" s="7" t="s">
        <v>23</v>
      </c>
      <c r="P393" t="s">
        <v>1252</v>
      </c>
    </row>
    <row r="394" spans="7:16" x14ac:dyDescent="0.2">
      <c r="G394" s="7">
        <v>1661</v>
      </c>
      <c r="H394" s="7" t="s">
        <v>23</v>
      </c>
      <c r="P394" t="s">
        <v>1503</v>
      </c>
    </row>
    <row r="395" spans="7:16" x14ac:dyDescent="0.2">
      <c r="G395" s="7">
        <v>1662</v>
      </c>
      <c r="H395" s="7" t="s">
        <v>23</v>
      </c>
      <c r="P395" t="s">
        <v>1440</v>
      </c>
    </row>
    <row r="396" spans="7:16" x14ac:dyDescent="0.2">
      <c r="G396" s="7">
        <v>1663</v>
      </c>
      <c r="H396" s="7" t="s">
        <v>23</v>
      </c>
      <c r="P396" t="s">
        <v>1504</v>
      </c>
    </row>
    <row r="397" spans="7:16" x14ac:dyDescent="0.2">
      <c r="G397" s="7">
        <v>1664</v>
      </c>
      <c r="H397" s="7" t="s">
        <v>23</v>
      </c>
      <c r="P397" t="s">
        <v>1253</v>
      </c>
    </row>
    <row r="398" spans="7:16" x14ac:dyDescent="0.2">
      <c r="G398" s="7">
        <v>1665</v>
      </c>
      <c r="H398" s="7" t="s">
        <v>23</v>
      </c>
      <c r="P398" t="s">
        <v>1254</v>
      </c>
    </row>
    <row r="399" spans="7:16" x14ac:dyDescent="0.2">
      <c r="G399" s="7">
        <v>1666</v>
      </c>
      <c r="H399" s="7" t="s">
        <v>23</v>
      </c>
      <c r="P399" t="s">
        <v>1255</v>
      </c>
    </row>
    <row r="400" spans="7:16" x14ac:dyDescent="0.2">
      <c r="G400" s="7">
        <v>1667</v>
      </c>
      <c r="H400" s="7" t="s">
        <v>23</v>
      </c>
      <c r="P400" t="s">
        <v>1256</v>
      </c>
    </row>
    <row r="401" spans="7:16" x14ac:dyDescent="0.2">
      <c r="G401" s="7">
        <v>1668</v>
      </c>
      <c r="H401" s="7" t="s">
        <v>23</v>
      </c>
      <c r="P401" t="s">
        <v>1257</v>
      </c>
    </row>
    <row r="402" spans="7:16" x14ac:dyDescent="0.2">
      <c r="G402" s="7">
        <v>1669</v>
      </c>
      <c r="H402" s="7" t="s">
        <v>23</v>
      </c>
      <c r="P402" t="s">
        <v>1258</v>
      </c>
    </row>
    <row r="403" spans="7:16" x14ac:dyDescent="0.2">
      <c r="G403" s="7">
        <v>1670</v>
      </c>
      <c r="H403" s="7" t="s">
        <v>23</v>
      </c>
      <c r="P403" t="s">
        <v>745</v>
      </c>
    </row>
    <row r="404" spans="7:16" x14ac:dyDescent="0.2">
      <c r="G404" s="7">
        <v>1671</v>
      </c>
      <c r="H404" s="7" t="s">
        <v>23</v>
      </c>
      <c r="P404" t="s">
        <v>1449</v>
      </c>
    </row>
    <row r="405" spans="7:16" x14ac:dyDescent="0.2">
      <c r="G405" s="7">
        <v>1672</v>
      </c>
      <c r="H405" s="7" t="s">
        <v>23</v>
      </c>
      <c r="P405" t="s">
        <v>1259</v>
      </c>
    </row>
    <row r="406" spans="7:16" x14ac:dyDescent="0.2">
      <c r="G406" s="7">
        <v>1673</v>
      </c>
      <c r="H406" s="7" t="s">
        <v>23</v>
      </c>
      <c r="P406" t="s">
        <v>1260</v>
      </c>
    </row>
    <row r="407" spans="7:16" x14ac:dyDescent="0.2">
      <c r="G407" s="7">
        <v>1674</v>
      </c>
      <c r="H407" s="7" t="s">
        <v>23</v>
      </c>
      <c r="P407" t="s">
        <v>1261</v>
      </c>
    </row>
    <row r="408" spans="7:16" x14ac:dyDescent="0.2">
      <c r="G408" s="7">
        <v>1675</v>
      </c>
      <c r="H408" s="7" t="s">
        <v>23</v>
      </c>
      <c r="P408" t="s">
        <v>1262</v>
      </c>
    </row>
    <row r="409" spans="7:16" x14ac:dyDescent="0.2">
      <c r="G409" s="7">
        <v>1676</v>
      </c>
      <c r="H409" s="7" t="s">
        <v>23</v>
      </c>
      <c r="P409" t="s">
        <v>1263</v>
      </c>
    </row>
    <row r="410" spans="7:16" x14ac:dyDescent="0.2">
      <c r="G410" s="7">
        <v>1677</v>
      </c>
      <c r="H410" s="7" t="s">
        <v>23</v>
      </c>
      <c r="P410" t="s">
        <v>1264</v>
      </c>
    </row>
    <row r="411" spans="7:16" x14ac:dyDescent="0.2">
      <c r="G411" s="7">
        <v>1700</v>
      </c>
      <c r="H411" s="7" t="s">
        <v>23</v>
      </c>
      <c r="P411" t="s">
        <v>1265</v>
      </c>
    </row>
    <row r="412" spans="7:16" x14ac:dyDescent="0.2">
      <c r="G412" s="7">
        <v>1701</v>
      </c>
      <c r="H412" s="7" t="s">
        <v>23</v>
      </c>
      <c r="P412" t="s">
        <v>1478</v>
      </c>
    </row>
    <row r="413" spans="7:16" x14ac:dyDescent="0.2">
      <c r="G413" s="7">
        <v>1702</v>
      </c>
      <c r="H413" s="7" t="s">
        <v>23</v>
      </c>
      <c r="P413" t="s">
        <v>1266</v>
      </c>
    </row>
    <row r="414" spans="7:16" x14ac:dyDescent="0.2">
      <c r="G414" s="7">
        <v>1703</v>
      </c>
      <c r="H414" s="7" t="s">
        <v>23</v>
      </c>
      <c r="P414" t="s">
        <v>1267</v>
      </c>
    </row>
    <row r="415" spans="7:16" x14ac:dyDescent="0.2">
      <c r="G415" s="7">
        <v>1704</v>
      </c>
      <c r="H415" s="7" t="s">
        <v>23</v>
      </c>
      <c r="P415" t="s">
        <v>1268</v>
      </c>
    </row>
    <row r="416" spans="7:16" x14ac:dyDescent="0.2">
      <c r="G416" s="7">
        <v>1705</v>
      </c>
      <c r="H416" s="7" t="s">
        <v>23</v>
      </c>
      <c r="P416" t="s">
        <v>1269</v>
      </c>
    </row>
    <row r="417" spans="7:16" x14ac:dyDescent="0.2">
      <c r="G417" s="7">
        <v>1706</v>
      </c>
      <c r="H417" s="7" t="s">
        <v>23</v>
      </c>
      <c r="P417" t="s">
        <v>1270</v>
      </c>
    </row>
    <row r="418" spans="7:16" x14ac:dyDescent="0.2">
      <c r="G418" s="7">
        <v>1707</v>
      </c>
      <c r="H418" s="7" t="s">
        <v>23</v>
      </c>
      <c r="P418" t="s">
        <v>1271</v>
      </c>
    </row>
    <row r="419" spans="7:16" x14ac:dyDescent="0.2">
      <c r="G419" s="7">
        <v>1708</v>
      </c>
      <c r="H419" s="7" t="s">
        <v>23</v>
      </c>
      <c r="P419" t="s">
        <v>1272</v>
      </c>
    </row>
    <row r="420" spans="7:16" x14ac:dyDescent="0.2">
      <c r="G420" s="7">
        <v>1709</v>
      </c>
      <c r="H420" s="7" t="s">
        <v>23</v>
      </c>
      <c r="P420" t="s">
        <v>1273</v>
      </c>
    </row>
    <row r="421" spans="7:16" x14ac:dyDescent="0.2">
      <c r="G421" s="7">
        <v>1710</v>
      </c>
      <c r="H421" s="7" t="s">
        <v>23</v>
      </c>
      <c r="P421" t="s">
        <v>1274</v>
      </c>
    </row>
    <row r="422" spans="7:16" x14ac:dyDescent="0.2">
      <c r="G422" s="7">
        <v>1711</v>
      </c>
      <c r="H422" s="7" t="s">
        <v>23</v>
      </c>
      <c r="P422" t="s">
        <v>1451</v>
      </c>
    </row>
    <row r="423" spans="7:16" x14ac:dyDescent="0.2">
      <c r="G423" s="7">
        <v>1712</v>
      </c>
      <c r="H423" s="7" t="s">
        <v>23</v>
      </c>
      <c r="P423" t="s">
        <v>1275</v>
      </c>
    </row>
    <row r="424" spans="7:16" x14ac:dyDescent="0.2">
      <c r="G424" s="7">
        <v>1713</v>
      </c>
      <c r="H424" s="7" t="s">
        <v>23</v>
      </c>
      <c r="P424" t="s">
        <v>1276</v>
      </c>
    </row>
    <row r="425" spans="7:16" x14ac:dyDescent="0.2">
      <c r="G425" s="7">
        <v>1714</v>
      </c>
      <c r="H425" s="7" t="s">
        <v>23</v>
      </c>
      <c r="P425" t="s">
        <v>1419</v>
      </c>
    </row>
    <row r="426" spans="7:16" x14ac:dyDescent="0.2">
      <c r="G426" s="7">
        <v>1715</v>
      </c>
      <c r="H426" s="7" t="s">
        <v>23</v>
      </c>
      <c r="P426" t="s">
        <v>1277</v>
      </c>
    </row>
    <row r="427" spans="7:16" x14ac:dyDescent="0.2">
      <c r="G427" s="7">
        <v>1716</v>
      </c>
      <c r="H427" s="7" t="s">
        <v>23</v>
      </c>
      <c r="P427" t="s">
        <v>1278</v>
      </c>
    </row>
    <row r="428" spans="7:16" x14ac:dyDescent="0.2">
      <c r="G428" s="7">
        <v>1717</v>
      </c>
      <c r="H428" s="7" t="s">
        <v>23</v>
      </c>
      <c r="P428" t="s">
        <v>1279</v>
      </c>
    </row>
    <row r="429" spans="7:16" x14ac:dyDescent="0.2">
      <c r="G429" s="7">
        <v>1718</v>
      </c>
      <c r="H429" s="7" t="s">
        <v>23</v>
      </c>
      <c r="P429" t="s">
        <v>1280</v>
      </c>
    </row>
    <row r="430" spans="7:16" x14ac:dyDescent="0.2">
      <c r="G430" s="7">
        <v>1719</v>
      </c>
      <c r="H430" s="7" t="s">
        <v>23</v>
      </c>
      <c r="P430" t="s">
        <v>1281</v>
      </c>
    </row>
    <row r="431" spans="7:16" x14ac:dyDescent="0.2">
      <c r="G431" s="7">
        <v>1720</v>
      </c>
      <c r="H431" s="7" t="s">
        <v>23</v>
      </c>
      <c r="P431" t="s">
        <v>1282</v>
      </c>
    </row>
    <row r="432" spans="7:16" x14ac:dyDescent="0.2">
      <c r="G432" s="7">
        <v>1721</v>
      </c>
      <c r="H432" s="7" t="s">
        <v>23</v>
      </c>
      <c r="P432" t="s">
        <v>1283</v>
      </c>
    </row>
    <row r="433" spans="7:16" x14ac:dyDescent="0.2">
      <c r="G433" s="7">
        <v>1722</v>
      </c>
      <c r="H433" s="7" t="s">
        <v>23</v>
      </c>
      <c r="P433" t="s">
        <v>1284</v>
      </c>
    </row>
    <row r="434" spans="7:16" x14ac:dyDescent="0.2">
      <c r="G434" s="7">
        <v>1723</v>
      </c>
      <c r="H434" s="7" t="s">
        <v>23</v>
      </c>
      <c r="P434" t="s">
        <v>1511</v>
      </c>
    </row>
    <row r="435" spans="7:16" x14ac:dyDescent="0.2">
      <c r="G435" s="7">
        <v>1724</v>
      </c>
      <c r="H435" s="7" t="s">
        <v>23</v>
      </c>
      <c r="P435" t="s">
        <v>1285</v>
      </c>
    </row>
    <row r="436" spans="7:16" x14ac:dyDescent="0.2">
      <c r="G436" s="7">
        <v>1725</v>
      </c>
      <c r="H436" s="7" t="s">
        <v>23</v>
      </c>
      <c r="P436" t="s">
        <v>1286</v>
      </c>
    </row>
    <row r="437" spans="7:16" x14ac:dyDescent="0.2">
      <c r="G437" s="7">
        <v>1726</v>
      </c>
      <c r="H437" s="7" t="s">
        <v>23</v>
      </c>
      <c r="P437" t="s">
        <v>1287</v>
      </c>
    </row>
    <row r="438" spans="7:16" x14ac:dyDescent="0.2">
      <c r="G438" s="7">
        <v>1727</v>
      </c>
      <c r="H438" s="7" t="s">
        <v>23</v>
      </c>
      <c r="P438" t="s">
        <v>1288</v>
      </c>
    </row>
    <row r="439" spans="7:16" x14ac:dyDescent="0.2">
      <c r="G439" s="7">
        <v>1728</v>
      </c>
      <c r="H439" s="7" t="s">
        <v>23</v>
      </c>
      <c r="P439" t="s">
        <v>1445</v>
      </c>
    </row>
    <row r="440" spans="7:16" x14ac:dyDescent="0.2">
      <c r="G440" s="7">
        <v>1729</v>
      </c>
      <c r="H440" s="7" t="s">
        <v>23</v>
      </c>
      <c r="P440" t="s">
        <v>1289</v>
      </c>
    </row>
    <row r="441" spans="7:16" x14ac:dyDescent="0.2">
      <c r="G441" s="7">
        <v>1730</v>
      </c>
      <c r="H441" s="7" t="s">
        <v>23</v>
      </c>
      <c r="P441" t="s">
        <v>1290</v>
      </c>
    </row>
    <row r="442" spans="7:16" x14ac:dyDescent="0.2">
      <c r="G442" s="7">
        <v>1731</v>
      </c>
      <c r="H442" s="7" t="s">
        <v>23</v>
      </c>
      <c r="P442" t="s">
        <v>1406</v>
      </c>
    </row>
    <row r="443" spans="7:16" x14ac:dyDescent="0.2">
      <c r="G443" s="7">
        <v>1732</v>
      </c>
      <c r="H443" s="7" t="s">
        <v>23</v>
      </c>
      <c r="P443" t="s">
        <v>1291</v>
      </c>
    </row>
    <row r="444" spans="7:16" x14ac:dyDescent="0.2">
      <c r="G444" s="7">
        <v>1733</v>
      </c>
      <c r="H444" s="7" t="s">
        <v>23</v>
      </c>
      <c r="P444" t="s">
        <v>1292</v>
      </c>
    </row>
    <row r="445" spans="7:16" x14ac:dyDescent="0.2">
      <c r="G445" s="7">
        <v>1734</v>
      </c>
      <c r="H445" s="7" t="s">
        <v>23</v>
      </c>
      <c r="P445" t="s">
        <v>1496</v>
      </c>
    </row>
    <row r="446" spans="7:16" x14ac:dyDescent="0.2">
      <c r="G446" s="7">
        <v>1735</v>
      </c>
      <c r="H446" s="7" t="s">
        <v>23</v>
      </c>
      <c r="P446" t="s">
        <v>1460</v>
      </c>
    </row>
    <row r="447" spans="7:16" x14ac:dyDescent="0.2">
      <c r="G447" s="7">
        <v>1736</v>
      </c>
      <c r="H447" s="7" t="s">
        <v>23</v>
      </c>
      <c r="P447" t="s">
        <v>1293</v>
      </c>
    </row>
    <row r="448" spans="7:16" x14ac:dyDescent="0.2">
      <c r="G448" s="7">
        <v>1737</v>
      </c>
      <c r="H448" s="7" t="s">
        <v>23</v>
      </c>
      <c r="P448" t="s">
        <v>1479</v>
      </c>
    </row>
    <row r="449" spans="7:16" x14ac:dyDescent="0.2">
      <c r="G449" s="7">
        <v>1738</v>
      </c>
      <c r="H449" s="7" t="s">
        <v>23</v>
      </c>
      <c r="P449" t="s">
        <v>1294</v>
      </c>
    </row>
    <row r="450" spans="7:16" x14ac:dyDescent="0.2">
      <c r="G450" s="7">
        <v>1739</v>
      </c>
      <c r="H450" s="7" t="s">
        <v>23</v>
      </c>
      <c r="P450" t="s">
        <v>1522</v>
      </c>
    </row>
    <row r="451" spans="7:16" x14ac:dyDescent="0.2">
      <c r="G451" s="7">
        <v>1748</v>
      </c>
      <c r="H451" s="7" t="s">
        <v>23</v>
      </c>
      <c r="P451" t="s">
        <v>1295</v>
      </c>
    </row>
    <row r="452" spans="7:16" x14ac:dyDescent="0.2">
      <c r="G452" s="7">
        <v>1749</v>
      </c>
      <c r="H452" s="7" t="s">
        <v>23</v>
      </c>
      <c r="P452" t="s">
        <v>1296</v>
      </c>
    </row>
    <row r="453" spans="7:16" x14ac:dyDescent="0.2">
      <c r="G453" s="7">
        <v>1750</v>
      </c>
      <c r="H453" s="7" t="s">
        <v>23</v>
      </c>
      <c r="P453" t="s">
        <v>1297</v>
      </c>
    </row>
    <row r="454" spans="7:16" x14ac:dyDescent="0.2">
      <c r="G454" s="7">
        <v>1751</v>
      </c>
      <c r="H454" s="7" t="s">
        <v>23</v>
      </c>
      <c r="P454" t="s">
        <v>1298</v>
      </c>
    </row>
    <row r="455" spans="7:16" x14ac:dyDescent="0.2">
      <c r="G455" s="7">
        <v>1752</v>
      </c>
      <c r="H455" s="7" t="s">
        <v>23</v>
      </c>
      <c r="P455" t="s">
        <v>1299</v>
      </c>
    </row>
    <row r="456" spans="7:16" x14ac:dyDescent="0.2">
      <c r="G456" s="7">
        <v>1753</v>
      </c>
      <c r="H456" s="7" t="s">
        <v>23</v>
      </c>
      <c r="P456" t="s">
        <v>1300</v>
      </c>
    </row>
    <row r="457" spans="7:16" x14ac:dyDescent="0.2">
      <c r="G457" s="7">
        <v>1754</v>
      </c>
      <c r="H457" s="7" t="s">
        <v>23</v>
      </c>
      <c r="P457" t="s">
        <v>1301</v>
      </c>
    </row>
    <row r="458" spans="7:16" x14ac:dyDescent="0.2">
      <c r="G458" s="7">
        <v>1755</v>
      </c>
      <c r="H458" s="7" t="s">
        <v>23</v>
      </c>
      <c r="P458" t="s">
        <v>1302</v>
      </c>
    </row>
    <row r="459" spans="7:16" x14ac:dyDescent="0.2">
      <c r="G459" s="7">
        <v>1756</v>
      </c>
      <c r="H459" s="7" t="s">
        <v>23</v>
      </c>
      <c r="P459" t="s">
        <v>1303</v>
      </c>
    </row>
    <row r="460" spans="7:16" x14ac:dyDescent="0.2">
      <c r="G460" s="7">
        <v>1757</v>
      </c>
      <c r="H460" s="7" t="s">
        <v>23</v>
      </c>
      <c r="P460" t="s">
        <v>1304</v>
      </c>
    </row>
    <row r="461" spans="7:16" x14ac:dyDescent="0.2">
      <c r="G461" s="7">
        <v>1758</v>
      </c>
      <c r="H461" s="7" t="s">
        <v>23</v>
      </c>
      <c r="P461" t="s">
        <v>1450</v>
      </c>
    </row>
    <row r="462" spans="7:16" x14ac:dyDescent="0.2">
      <c r="G462" s="7">
        <v>1759</v>
      </c>
      <c r="H462" s="7" t="s">
        <v>23</v>
      </c>
      <c r="P462" t="s">
        <v>1305</v>
      </c>
    </row>
    <row r="463" spans="7:16" x14ac:dyDescent="0.2">
      <c r="G463" s="7">
        <v>1760</v>
      </c>
      <c r="H463" s="7" t="s">
        <v>23</v>
      </c>
      <c r="P463" t="s">
        <v>1306</v>
      </c>
    </row>
    <row r="464" spans="7:16" x14ac:dyDescent="0.2">
      <c r="G464" s="7">
        <v>1761</v>
      </c>
      <c r="H464" s="7" t="s">
        <v>23</v>
      </c>
      <c r="P464" t="s">
        <v>1307</v>
      </c>
    </row>
    <row r="465" spans="7:16" x14ac:dyDescent="0.2">
      <c r="G465" s="7">
        <v>1762</v>
      </c>
      <c r="H465" s="7" t="s">
        <v>23</v>
      </c>
      <c r="P465" t="s">
        <v>1308</v>
      </c>
    </row>
    <row r="466" spans="7:16" x14ac:dyDescent="0.2">
      <c r="G466" s="7">
        <v>1763</v>
      </c>
      <c r="H466" s="7" t="s">
        <v>23</v>
      </c>
      <c r="P466" t="s">
        <v>1309</v>
      </c>
    </row>
    <row r="467" spans="7:16" x14ac:dyDescent="0.2">
      <c r="G467" s="7">
        <v>1764</v>
      </c>
      <c r="H467" s="7" t="s">
        <v>23</v>
      </c>
      <c r="P467" t="s">
        <v>1310</v>
      </c>
    </row>
    <row r="468" spans="7:16" x14ac:dyDescent="0.2">
      <c r="G468" s="7">
        <v>1765</v>
      </c>
      <c r="H468" s="7" t="s">
        <v>23</v>
      </c>
      <c r="P468" t="s">
        <v>1311</v>
      </c>
    </row>
    <row r="469" spans="7:16" x14ac:dyDescent="0.2">
      <c r="G469" s="7">
        <v>1766</v>
      </c>
      <c r="H469" s="7" t="s">
        <v>23</v>
      </c>
      <c r="P469" t="s">
        <v>1520</v>
      </c>
    </row>
    <row r="470" spans="7:16" x14ac:dyDescent="0.2">
      <c r="G470" s="7">
        <v>1770</v>
      </c>
      <c r="H470" s="7" t="s">
        <v>23</v>
      </c>
      <c r="P470" t="s">
        <v>1312</v>
      </c>
    </row>
    <row r="471" spans="7:16" x14ac:dyDescent="0.2">
      <c r="G471" s="7">
        <v>1771</v>
      </c>
      <c r="H471" s="7" t="s">
        <v>23</v>
      </c>
      <c r="P471" t="s">
        <v>1452</v>
      </c>
    </row>
    <row r="472" spans="7:16" x14ac:dyDescent="0.2">
      <c r="G472" s="7">
        <v>1772</v>
      </c>
      <c r="H472" s="7" t="s">
        <v>23</v>
      </c>
      <c r="P472" t="s">
        <v>1313</v>
      </c>
    </row>
    <row r="473" spans="7:16" x14ac:dyDescent="0.2">
      <c r="G473" s="7">
        <v>1773</v>
      </c>
      <c r="H473" s="7" t="s">
        <v>23</v>
      </c>
      <c r="P473" t="s">
        <v>1314</v>
      </c>
    </row>
    <row r="474" spans="7:16" x14ac:dyDescent="0.2">
      <c r="G474" s="7">
        <v>1774</v>
      </c>
      <c r="H474" s="7" t="s">
        <v>23</v>
      </c>
      <c r="P474" t="s">
        <v>1421</v>
      </c>
    </row>
    <row r="475" spans="7:16" x14ac:dyDescent="0.2">
      <c r="G475" s="7">
        <v>1775</v>
      </c>
      <c r="H475" s="7" t="s">
        <v>23</v>
      </c>
      <c r="P475" t="s">
        <v>1315</v>
      </c>
    </row>
    <row r="476" spans="7:16" ht="12.75" customHeight="1" x14ac:dyDescent="0.2">
      <c r="G476" s="7">
        <v>1776</v>
      </c>
      <c r="H476" s="7" t="s">
        <v>23</v>
      </c>
      <c r="P476" t="s">
        <v>1316</v>
      </c>
    </row>
    <row r="477" spans="7:16" x14ac:dyDescent="0.2">
      <c r="G477" s="7">
        <v>1777</v>
      </c>
      <c r="H477" s="7" t="s">
        <v>23</v>
      </c>
      <c r="P477" t="s">
        <v>1317</v>
      </c>
    </row>
    <row r="478" spans="7:16" x14ac:dyDescent="0.2">
      <c r="G478" s="7">
        <v>1778</v>
      </c>
      <c r="H478" s="7" t="s">
        <v>23</v>
      </c>
      <c r="P478" t="s">
        <v>1318</v>
      </c>
    </row>
    <row r="479" spans="7:16" x14ac:dyDescent="0.2">
      <c r="G479" s="7">
        <v>1799</v>
      </c>
      <c r="H479" s="7" t="s">
        <v>23</v>
      </c>
      <c r="P479" t="s">
        <v>1483</v>
      </c>
    </row>
    <row r="480" spans="7:16" x14ac:dyDescent="0.2">
      <c r="G480" s="7">
        <v>1800</v>
      </c>
      <c r="H480" s="7" t="s">
        <v>24</v>
      </c>
      <c r="P480" t="s">
        <v>1319</v>
      </c>
    </row>
    <row r="481" spans="7:16" x14ac:dyDescent="0.2">
      <c r="G481" s="7">
        <v>1801</v>
      </c>
      <c r="H481" s="7" t="s">
        <v>24</v>
      </c>
      <c r="P481" t="s">
        <v>1320</v>
      </c>
    </row>
    <row r="482" spans="7:16" x14ac:dyDescent="0.2">
      <c r="G482" s="7">
        <v>1802</v>
      </c>
      <c r="H482" s="7" t="s">
        <v>24</v>
      </c>
      <c r="P482" t="s">
        <v>1456</v>
      </c>
    </row>
    <row r="483" spans="7:16" x14ac:dyDescent="0.2">
      <c r="G483" s="7">
        <v>1803</v>
      </c>
      <c r="H483" s="7" t="s">
        <v>24</v>
      </c>
      <c r="P483" t="s">
        <v>1430</v>
      </c>
    </row>
    <row r="484" spans="7:16" x14ac:dyDescent="0.2">
      <c r="G484" s="7">
        <v>1804</v>
      </c>
      <c r="H484" s="7" t="s">
        <v>24</v>
      </c>
      <c r="P484" t="s">
        <v>1321</v>
      </c>
    </row>
    <row r="485" spans="7:16" x14ac:dyDescent="0.2">
      <c r="G485" s="7">
        <v>1805</v>
      </c>
      <c r="H485" s="7" t="s">
        <v>24</v>
      </c>
      <c r="P485" t="s">
        <v>1322</v>
      </c>
    </row>
    <row r="486" spans="7:16" x14ac:dyDescent="0.2">
      <c r="G486" s="7">
        <v>1806</v>
      </c>
      <c r="H486" s="7" t="s">
        <v>24</v>
      </c>
      <c r="P486" t="s">
        <v>1323</v>
      </c>
    </row>
    <row r="487" spans="7:16" x14ac:dyDescent="0.2">
      <c r="G487" s="7">
        <v>1807</v>
      </c>
      <c r="H487" s="7" t="s">
        <v>24</v>
      </c>
      <c r="P487" t="s">
        <v>1324</v>
      </c>
    </row>
    <row r="488" spans="7:16" x14ac:dyDescent="0.2">
      <c r="G488" s="7">
        <v>1808</v>
      </c>
      <c r="H488" s="7" t="s">
        <v>24</v>
      </c>
      <c r="P488" t="s">
        <v>1325</v>
      </c>
    </row>
    <row r="489" spans="7:16" x14ac:dyDescent="0.2">
      <c r="G489" s="7">
        <v>1809</v>
      </c>
      <c r="H489" s="7" t="s">
        <v>24</v>
      </c>
      <c r="P489" t="s">
        <v>1326</v>
      </c>
    </row>
    <row r="490" spans="7:16" x14ac:dyDescent="0.2">
      <c r="G490" s="7">
        <v>1810</v>
      </c>
      <c r="H490" s="7" t="s">
        <v>24</v>
      </c>
      <c r="P490" t="s">
        <v>1327</v>
      </c>
    </row>
    <row r="491" spans="7:16" x14ac:dyDescent="0.2">
      <c r="G491" s="7">
        <v>1811</v>
      </c>
      <c r="H491" s="7" t="s">
        <v>24</v>
      </c>
      <c r="P491" t="s">
        <v>1493</v>
      </c>
    </row>
    <row r="492" spans="7:16" x14ac:dyDescent="0.2">
      <c r="G492" s="7">
        <v>1812</v>
      </c>
      <c r="H492" s="7" t="s">
        <v>24</v>
      </c>
      <c r="P492" t="s">
        <v>1434</v>
      </c>
    </row>
    <row r="493" spans="7:16" x14ac:dyDescent="0.2">
      <c r="G493" s="7">
        <v>1813</v>
      </c>
      <c r="H493" s="7" t="s">
        <v>24</v>
      </c>
      <c r="P493" t="s">
        <v>1509</v>
      </c>
    </row>
    <row r="494" spans="7:16" x14ac:dyDescent="0.2">
      <c r="G494" s="7">
        <v>1814</v>
      </c>
      <c r="H494" s="7" t="s">
        <v>24</v>
      </c>
      <c r="P494" t="s">
        <v>1328</v>
      </c>
    </row>
    <row r="495" spans="7:16" x14ac:dyDescent="0.2">
      <c r="G495" s="7">
        <v>1815</v>
      </c>
      <c r="H495" s="7" t="s">
        <v>24</v>
      </c>
      <c r="P495" t="s">
        <v>1329</v>
      </c>
    </row>
    <row r="496" spans="7:16" x14ac:dyDescent="0.2">
      <c r="G496" s="7">
        <v>1816</v>
      </c>
      <c r="H496" s="7" t="s">
        <v>24</v>
      </c>
      <c r="P496" t="s">
        <v>1330</v>
      </c>
    </row>
    <row r="497" spans="7:16" x14ac:dyDescent="0.2">
      <c r="G497" s="7">
        <v>1817</v>
      </c>
      <c r="H497" s="7" t="s">
        <v>24</v>
      </c>
      <c r="P497" t="s">
        <v>1418</v>
      </c>
    </row>
    <row r="498" spans="7:16" x14ac:dyDescent="0.2">
      <c r="G498" s="7">
        <v>1818</v>
      </c>
      <c r="H498" s="7" t="s">
        <v>24</v>
      </c>
      <c r="P498" t="s">
        <v>1331</v>
      </c>
    </row>
    <row r="499" spans="7:16" x14ac:dyDescent="0.2">
      <c r="G499" s="7">
        <v>1819</v>
      </c>
      <c r="H499" s="7" t="s">
        <v>24</v>
      </c>
      <c r="P499" t="s">
        <v>1332</v>
      </c>
    </row>
    <row r="500" spans="7:16" x14ac:dyDescent="0.2">
      <c r="G500" s="7">
        <v>1820</v>
      </c>
      <c r="H500" s="7" t="s">
        <v>24</v>
      </c>
      <c r="P500" t="s">
        <v>1457</v>
      </c>
    </row>
    <row r="501" spans="7:16" x14ac:dyDescent="0.2">
      <c r="G501" s="7">
        <v>1821</v>
      </c>
      <c r="H501" s="7" t="s">
        <v>23</v>
      </c>
      <c r="P501" t="s">
        <v>1333</v>
      </c>
    </row>
    <row r="502" spans="7:16" x14ac:dyDescent="0.2">
      <c r="G502" s="7">
        <v>1822</v>
      </c>
      <c r="H502" s="7" t="s">
        <v>24</v>
      </c>
      <c r="P502" t="s">
        <v>1334</v>
      </c>
    </row>
    <row r="503" spans="7:16" x14ac:dyDescent="0.2">
      <c r="G503" s="7">
        <v>1823</v>
      </c>
      <c r="H503" s="7" t="s">
        <v>24</v>
      </c>
      <c r="P503" t="s">
        <v>1453</v>
      </c>
    </row>
    <row r="504" spans="7:16" x14ac:dyDescent="0.2">
      <c r="G504" s="7">
        <v>1824</v>
      </c>
      <c r="H504" s="7" t="s">
        <v>24</v>
      </c>
      <c r="P504" t="s">
        <v>1435</v>
      </c>
    </row>
    <row r="505" spans="7:16" x14ac:dyDescent="0.2">
      <c r="G505" s="7">
        <v>1825</v>
      </c>
      <c r="H505" s="7" t="s">
        <v>24</v>
      </c>
      <c r="P505" t="s">
        <v>1459</v>
      </c>
    </row>
    <row r="506" spans="7:16" x14ac:dyDescent="0.2">
      <c r="G506" s="7">
        <v>1826</v>
      </c>
      <c r="H506" s="7" t="s">
        <v>24</v>
      </c>
      <c r="P506" t="s">
        <v>1335</v>
      </c>
    </row>
    <row r="507" spans="7:16" x14ac:dyDescent="0.2">
      <c r="G507" s="7">
        <v>1827</v>
      </c>
      <c r="H507" s="7" t="s">
        <v>24</v>
      </c>
      <c r="P507" t="s">
        <v>1336</v>
      </c>
    </row>
    <row r="508" spans="7:16" x14ac:dyDescent="0.2">
      <c r="G508" s="7">
        <v>1828</v>
      </c>
      <c r="H508" s="7" t="s">
        <v>24</v>
      </c>
      <c r="P508" t="s">
        <v>1337</v>
      </c>
    </row>
    <row r="509" spans="7:16" x14ac:dyDescent="0.2">
      <c r="G509" s="7">
        <v>1829</v>
      </c>
      <c r="H509" s="7" t="s">
        <v>24</v>
      </c>
      <c r="P509" t="s">
        <v>1338</v>
      </c>
    </row>
    <row r="510" spans="7:16" x14ac:dyDescent="0.2">
      <c r="G510" s="7">
        <v>1845</v>
      </c>
      <c r="H510" s="7" t="s">
        <v>23</v>
      </c>
      <c r="P510" t="s">
        <v>1339</v>
      </c>
    </row>
    <row r="511" spans="7:16" x14ac:dyDescent="0.2">
      <c r="G511" s="7">
        <v>1850</v>
      </c>
      <c r="H511" s="7" t="s">
        <v>24</v>
      </c>
      <c r="P511" t="s">
        <v>1340</v>
      </c>
    </row>
    <row r="512" spans="7:16" x14ac:dyDescent="0.2">
      <c r="G512" s="7">
        <v>1851</v>
      </c>
      <c r="H512" s="7" t="s">
        <v>24</v>
      </c>
      <c r="P512" t="s">
        <v>1341</v>
      </c>
    </row>
    <row r="513" spans="7:16" x14ac:dyDescent="0.2">
      <c r="G513" s="7">
        <v>1852</v>
      </c>
      <c r="H513" s="7" t="s">
        <v>24</v>
      </c>
      <c r="P513" t="s">
        <v>1342</v>
      </c>
    </row>
    <row r="514" spans="7:16" x14ac:dyDescent="0.2">
      <c r="G514" s="7">
        <v>1853</v>
      </c>
      <c r="H514" s="7" t="s">
        <v>24</v>
      </c>
      <c r="P514" t="s">
        <v>1343</v>
      </c>
    </row>
    <row r="515" spans="7:16" x14ac:dyDescent="0.2">
      <c r="G515" s="7">
        <v>1854</v>
      </c>
      <c r="H515" s="7" t="s">
        <v>24</v>
      </c>
      <c r="P515" t="s">
        <v>1344</v>
      </c>
    </row>
    <row r="516" spans="7:16" x14ac:dyDescent="0.2">
      <c r="G516" s="7">
        <v>1855</v>
      </c>
      <c r="H516" s="7" t="s">
        <v>24</v>
      </c>
      <c r="P516" t="s">
        <v>1465</v>
      </c>
    </row>
    <row r="517" spans="7:16" x14ac:dyDescent="0.2">
      <c r="G517" s="7">
        <v>1856</v>
      </c>
      <c r="H517" s="7" t="s">
        <v>24</v>
      </c>
      <c r="P517" t="s">
        <v>1345</v>
      </c>
    </row>
    <row r="518" spans="7:16" x14ac:dyDescent="0.2">
      <c r="G518" s="7">
        <v>1857</v>
      </c>
      <c r="H518" s="7" t="s">
        <v>24</v>
      </c>
      <c r="P518" t="s">
        <v>1346</v>
      </c>
    </row>
    <row r="519" spans="7:16" x14ac:dyDescent="0.2">
      <c r="G519" s="7">
        <v>1860</v>
      </c>
      <c r="H519" s="7" t="s">
        <v>24</v>
      </c>
      <c r="P519" t="s">
        <v>1347</v>
      </c>
    </row>
    <row r="520" spans="7:16" x14ac:dyDescent="0.2">
      <c r="G520" s="7">
        <v>1861</v>
      </c>
      <c r="H520" s="7" t="s">
        <v>24</v>
      </c>
      <c r="P520" t="s">
        <v>1348</v>
      </c>
    </row>
    <row r="521" spans="7:16" x14ac:dyDescent="0.2">
      <c r="G521" s="7">
        <v>1862</v>
      </c>
      <c r="H521" s="7" t="s">
        <v>24</v>
      </c>
      <c r="P521" t="s">
        <v>1462</v>
      </c>
    </row>
    <row r="522" spans="7:16" x14ac:dyDescent="0.2">
      <c r="G522" s="7">
        <v>1863</v>
      </c>
      <c r="H522" s="7" t="s">
        <v>24</v>
      </c>
      <c r="P522" t="s">
        <v>1349</v>
      </c>
    </row>
    <row r="523" spans="7:16" x14ac:dyDescent="0.2">
      <c r="G523" s="7">
        <v>1864</v>
      </c>
      <c r="H523" s="7" t="s">
        <v>24</v>
      </c>
      <c r="P523" t="s">
        <v>1350</v>
      </c>
    </row>
    <row r="524" spans="7:16" x14ac:dyDescent="0.2">
      <c r="G524" s="7">
        <v>1865</v>
      </c>
      <c r="H524" s="7" t="s">
        <v>24</v>
      </c>
      <c r="P524" t="s">
        <v>1351</v>
      </c>
    </row>
    <row r="525" spans="7:16" x14ac:dyDescent="0.2">
      <c r="G525" s="7">
        <v>1866</v>
      </c>
      <c r="H525" s="7" t="s">
        <v>24</v>
      </c>
      <c r="P525" t="s">
        <v>1352</v>
      </c>
    </row>
    <row r="526" spans="7:16" x14ac:dyDescent="0.2">
      <c r="G526" s="7">
        <v>1867</v>
      </c>
      <c r="H526" s="7" t="s">
        <v>24</v>
      </c>
      <c r="P526" t="s">
        <v>1446</v>
      </c>
    </row>
    <row r="527" spans="7:16" x14ac:dyDescent="0.2">
      <c r="G527" s="7">
        <v>1868</v>
      </c>
      <c r="H527" s="7" t="s">
        <v>24</v>
      </c>
      <c r="P527" t="s">
        <v>1353</v>
      </c>
    </row>
    <row r="528" spans="7:16" x14ac:dyDescent="0.2">
      <c r="G528" s="7">
        <v>1870</v>
      </c>
      <c r="H528" s="7" t="s">
        <v>24</v>
      </c>
      <c r="P528" t="s">
        <v>1354</v>
      </c>
    </row>
    <row r="529" spans="7:16" x14ac:dyDescent="0.2">
      <c r="G529" s="7">
        <v>1871</v>
      </c>
      <c r="H529" s="7" t="s">
        <v>24</v>
      </c>
      <c r="P529" t="s">
        <v>1355</v>
      </c>
    </row>
    <row r="530" spans="7:16" x14ac:dyDescent="0.2">
      <c r="G530" s="7">
        <v>1872</v>
      </c>
      <c r="H530" s="7" t="s">
        <v>24</v>
      </c>
      <c r="P530" t="s">
        <v>1356</v>
      </c>
    </row>
    <row r="531" spans="7:16" x14ac:dyDescent="0.2">
      <c r="G531" s="7">
        <v>1873</v>
      </c>
      <c r="H531" s="7" t="s">
        <v>24</v>
      </c>
      <c r="P531" t="s">
        <v>1357</v>
      </c>
    </row>
    <row r="532" spans="7:16" x14ac:dyDescent="0.2">
      <c r="G532" s="7">
        <v>1874</v>
      </c>
      <c r="H532" s="7" t="s">
        <v>24</v>
      </c>
      <c r="P532" t="s">
        <v>1358</v>
      </c>
    </row>
    <row r="533" spans="7:16" x14ac:dyDescent="0.2">
      <c r="G533" s="7">
        <v>1875</v>
      </c>
      <c r="H533" s="7" t="s">
        <v>24</v>
      </c>
      <c r="P533" t="s">
        <v>1359</v>
      </c>
    </row>
    <row r="534" spans="7:16" x14ac:dyDescent="0.2">
      <c r="G534" s="7">
        <v>1876</v>
      </c>
      <c r="H534" s="7" t="s">
        <v>24</v>
      </c>
      <c r="P534" t="s">
        <v>1360</v>
      </c>
    </row>
    <row r="535" spans="7:16" x14ac:dyDescent="0.2">
      <c r="G535" s="7">
        <v>1877</v>
      </c>
      <c r="H535" s="7" t="s">
        <v>24</v>
      </c>
      <c r="P535" t="s">
        <v>1361</v>
      </c>
    </row>
    <row r="536" spans="7:16" x14ac:dyDescent="0.2">
      <c r="G536" s="7">
        <v>1878</v>
      </c>
      <c r="H536" s="7" t="s">
        <v>24</v>
      </c>
      <c r="P536" t="s">
        <v>1362</v>
      </c>
    </row>
    <row r="537" spans="7:16" x14ac:dyDescent="0.2">
      <c r="G537" s="7">
        <v>1879</v>
      </c>
      <c r="H537" s="7" t="s">
        <v>24</v>
      </c>
      <c r="P537" t="s">
        <v>1413</v>
      </c>
    </row>
    <row r="538" spans="7:16" x14ac:dyDescent="0.2">
      <c r="G538" s="7">
        <v>1900</v>
      </c>
      <c r="H538" s="7" t="s">
        <v>24</v>
      </c>
      <c r="P538" t="s">
        <v>1363</v>
      </c>
    </row>
    <row r="539" spans="7:16" x14ac:dyDescent="0.2">
      <c r="G539" s="7">
        <v>1901</v>
      </c>
      <c r="H539" s="7" t="s">
        <v>24</v>
      </c>
      <c r="P539" t="s">
        <v>1436</v>
      </c>
    </row>
    <row r="540" spans="7:16" x14ac:dyDescent="0.2">
      <c r="G540" s="7">
        <v>1902</v>
      </c>
      <c r="H540" s="7" t="s">
        <v>24</v>
      </c>
      <c r="P540" t="s">
        <v>1364</v>
      </c>
    </row>
    <row r="541" spans="7:16" x14ac:dyDescent="0.2">
      <c r="G541" s="7">
        <v>1903</v>
      </c>
      <c r="H541" s="7" t="s">
        <v>24</v>
      </c>
      <c r="P541" t="s">
        <v>1365</v>
      </c>
    </row>
    <row r="542" spans="7:16" x14ac:dyDescent="0.2">
      <c r="G542" s="7">
        <v>1904</v>
      </c>
      <c r="H542" s="7" t="s">
        <v>24</v>
      </c>
      <c r="P542" t="s">
        <v>1366</v>
      </c>
    </row>
    <row r="543" spans="7:16" x14ac:dyDescent="0.2">
      <c r="G543" s="7">
        <v>1905</v>
      </c>
      <c r="H543" s="7" t="s">
        <v>24</v>
      </c>
      <c r="P543" t="s">
        <v>1367</v>
      </c>
    </row>
    <row r="544" spans="7:16" x14ac:dyDescent="0.2">
      <c r="G544" s="7">
        <v>1906</v>
      </c>
      <c r="H544" s="7" t="s">
        <v>24</v>
      </c>
      <c r="P544" t="s">
        <v>1368</v>
      </c>
    </row>
    <row r="545" spans="7:16" x14ac:dyDescent="0.2">
      <c r="G545" s="7">
        <v>1908</v>
      </c>
      <c r="H545" s="7" t="s">
        <v>24</v>
      </c>
      <c r="P545" t="s">
        <v>1369</v>
      </c>
    </row>
    <row r="546" spans="7:16" x14ac:dyDescent="0.2">
      <c r="G546" s="7">
        <v>1909</v>
      </c>
      <c r="H546" s="7" t="s">
        <v>24</v>
      </c>
      <c r="P546" t="s">
        <v>743</v>
      </c>
    </row>
    <row r="547" spans="7:16" x14ac:dyDescent="0.2">
      <c r="G547" s="7">
        <v>1910</v>
      </c>
      <c r="H547" s="7" t="s">
        <v>24</v>
      </c>
      <c r="P547" t="s">
        <v>1473</v>
      </c>
    </row>
    <row r="548" spans="7:16" x14ac:dyDescent="0.2">
      <c r="G548" s="7">
        <v>1911</v>
      </c>
      <c r="H548" s="7" t="s">
        <v>24</v>
      </c>
      <c r="P548" t="s">
        <v>1416</v>
      </c>
    </row>
    <row r="549" spans="7:16" x14ac:dyDescent="0.2">
      <c r="G549" s="7">
        <v>1912</v>
      </c>
      <c r="H549" s="7" t="s">
        <v>24</v>
      </c>
      <c r="P549" t="s">
        <v>1370</v>
      </c>
    </row>
    <row r="550" spans="7:16" x14ac:dyDescent="0.2">
      <c r="G550" s="7">
        <v>1913</v>
      </c>
      <c r="H550" s="7" t="s">
        <v>24</v>
      </c>
      <c r="P550" t="s">
        <v>1371</v>
      </c>
    </row>
    <row r="551" spans="7:16" x14ac:dyDescent="0.2">
      <c r="G551" s="7">
        <v>1914</v>
      </c>
      <c r="H551" s="7" t="s">
        <v>24</v>
      </c>
      <c r="P551" t="s">
        <v>1372</v>
      </c>
    </row>
    <row r="552" spans="7:16" x14ac:dyDescent="0.2">
      <c r="G552" s="7">
        <v>1915</v>
      </c>
      <c r="H552" s="7" t="s">
        <v>24</v>
      </c>
      <c r="P552" t="s">
        <v>1373</v>
      </c>
    </row>
    <row r="553" spans="7:16" x14ac:dyDescent="0.2">
      <c r="G553" s="7">
        <v>1916</v>
      </c>
      <c r="H553" s="7" t="s">
        <v>24</v>
      </c>
      <c r="P553" t="s">
        <v>1374</v>
      </c>
    </row>
    <row r="554" spans="7:16" x14ac:dyDescent="0.2">
      <c r="G554" s="7">
        <v>1917</v>
      </c>
      <c r="H554" s="7" t="s">
        <v>24</v>
      </c>
      <c r="P554" t="s">
        <v>1476</v>
      </c>
    </row>
    <row r="555" spans="7:16" x14ac:dyDescent="0.2">
      <c r="G555" s="7">
        <v>1918</v>
      </c>
      <c r="H555" s="7" t="s">
        <v>24</v>
      </c>
      <c r="P555" t="s">
        <v>1375</v>
      </c>
    </row>
    <row r="556" spans="7:16" x14ac:dyDescent="0.2">
      <c r="G556" s="7">
        <v>1920</v>
      </c>
      <c r="H556" s="7" t="s">
        <v>24</v>
      </c>
      <c r="P556" t="s">
        <v>1480</v>
      </c>
    </row>
    <row r="557" spans="7:16" x14ac:dyDescent="0.2">
      <c r="G557" s="7">
        <v>1921</v>
      </c>
      <c r="H557" s="7" t="s">
        <v>24</v>
      </c>
      <c r="P557" t="s">
        <v>1376</v>
      </c>
    </row>
    <row r="558" spans="7:16" x14ac:dyDescent="0.2">
      <c r="G558" s="7">
        <v>1922</v>
      </c>
      <c r="H558" s="7" t="s">
        <v>24</v>
      </c>
      <c r="P558" t="s">
        <v>1377</v>
      </c>
    </row>
    <row r="559" spans="7:16" x14ac:dyDescent="0.2">
      <c r="G559" s="7">
        <v>1923</v>
      </c>
      <c r="H559" s="7" t="s">
        <v>24</v>
      </c>
      <c r="P559" t="s">
        <v>1378</v>
      </c>
    </row>
    <row r="560" spans="7:16" x14ac:dyDescent="0.2">
      <c r="G560" s="7">
        <v>1924</v>
      </c>
      <c r="H560" s="7" t="s">
        <v>24</v>
      </c>
      <c r="P560" t="s">
        <v>1379</v>
      </c>
    </row>
    <row r="561" spans="7:16" x14ac:dyDescent="0.2">
      <c r="G561" s="7">
        <v>1925</v>
      </c>
      <c r="H561" s="7" t="s">
        <v>24</v>
      </c>
      <c r="P561" t="s">
        <v>1447</v>
      </c>
    </row>
    <row r="562" spans="7:16" x14ac:dyDescent="0.2">
      <c r="G562" s="7">
        <v>1926</v>
      </c>
      <c r="H562" s="7" t="s">
        <v>24</v>
      </c>
      <c r="P562" t="s">
        <v>1380</v>
      </c>
    </row>
    <row r="563" spans="7:16" x14ac:dyDescent="0.2">
      <c r="G563" s="7">
        <v>1927</v>
      </c>
      <c r="H563" s="7" t="s">
        <v>24</v>
      </c>
      <c r="P563" t="s">
        <v>1381</v>
      </c>
    </row>
    <row r="564" spans="7:16" x14ac:dyDescent="0.2">
      <c r="G564" s="7">
        <v>1928</v>
      </c>
      <c r="H564" s="7" t="s">
        <v>24</v>
      </c>
      <c r="P564" t="s">
        <v>1382</v>
      </c>
    </row>
    <row r="565" spans="7:16" x14ac:dyDescent="0.2">
      <c r="G565" s="7">
        <v>1950</v>
      </c>
      <c r="H565" s="7" t="s">
        <v>24</v>
      </c>
      <c r="P565" t="s">
        <v>1383</v>
      </c>
    </row>
    <row r="566" spans="7:16" x14ac:dyDescent="0.2">
      <c r="G566" s="7">
        <v>1951</v>
      </c>
      <c r="H566" s="7" t="s">
        <v>24</v>
      </c>
      <c r="P566" t="s">
        <v>1517</v>
      </c>
    </row>
    <row r="567" spans="7:16" x14ac:dyDescent="0.2">
      <c r="G567" s="7">
        <v>1952</v>
      </c>
      <c r="H567" s="7" t="s">
        <v>24</v>
      </c>
      <c r="P567" t="s">
        <v>1384</v>
      </c>
    </row>
    <row r="568" spans="7:16" x14ac:dyDescent="0.2">
      <c r="G568" s="7">
        <v>1953</v>
      </c>
      <c r="H568" s="7" t="s">
        <v>24</v>
      </c>
      <c r="P568" t="s">
        <v>1491</v>
      </c>
    </row>
    <row r="569" spans="7:16" x14ac:dyDescent="0.2">
      <c r="G569" s="7">
        <v>1954</v>
      </c>
      <c r="H569" s="7" t="s">
        <v>24</v>
      </c>
      <c r="P569" t="s">
        <v>1501</v>
      </c>
    </row>
    <row r="570" spans="7:16" x14ac:dyDescent="0.2">
      <c r="G570" s="7">
        <v>1955</v>
      </c>
      <c r="H570" s="7" t="s">
        <v>24</v>
      </c>
      <c r="P570" t="s">
        <v>1385</v>
      </c>
    </row>
    <row r="571" spans="7:16" x14ac:dyDescent="0.2">
      <c r="G571" s="7">
        <v>1956</v>
      </c>
      <c r="H571" s="7" t="s">
        <v>24</v>
      </c>
      <c r="P571" t="s">
        <v>1386</v>
      </c>
    </row>
    <row r="572" spans="7:16" x14ac:dyDescent="0.2">
      <c r="G572" s="7">
        <v>1957</v>
      </c>
      <c r="H572" s="7" t="s">
        <v>24</v>
      </c>
      <c r="P572" t="s">
        <v>1387</v>
      </c>
    </row>
    <row r="573" spans="7:16" x14ac:dyDescent="0.2">
      <c r="G573" s="7">
        <v>1958</v>
      </c>
      <c r="H573" s="7" t="s">
        <v>24</v>
      </c>
      <c r="P573" t="s">
        <v>1388</v>
      </c>
    </row>
    <row r="574" spans="7:16" x14ac:dyDescent="0.2">
      <c r="G574" s="7">
        <v>1959</v>
      </c>
      <c r="H574" s="7" t="s">
        <v>24</v>
      </c>
      <c r="P574" t="s">
        <v>1425</v>
      </c>
    </row>
    <row r="575" spans="7:16" x14ac:dyDescent="0.2">
      <c r="G575" s="7">
        <v>1960</v>
      </c>
      <c r="H575" s="7" t="s">
        <v>24</v>
      </c>
      <c r="P575" t="s">
        <v>1389</v>
      </c>
    </row>
    <row r="576" spans="7:16" x14ac:dyDescent="0.2">
      <c r="G576" s="7">
        <v>1961</v>
      </c>
      <c r="H576" s="7" t="s">
        <v>24</v>
      </c>
      <c r="P576" t="s">
        <v>1390</v>
      </c>
    </row>
    <row r="577" spans="7:8" x14ac:dyDescent="0.2">
      <c r="G577" s="7">
        <v>1962</v>
      </c>
      <c r="H577" s="7" t="s">
        <v>24</v>
      </c>
    </row>
    <row r="578" spans="7:8" x14ac:dyDescent="0.2">
      <c r="G578" s="7">
        <v>1963</v>
      </c>
      <c r="H578" s="7" t="s">
        <v>24</v>
      </c>
    </row>
    <row r="579" spans="7:8" x14ac:dyDescent="0.2">
      <c r="G579" s="7">
        <v>1964</v>
      </c>
      <c r="H579" s="7" t="s">
        <v>24</v>
      </c>
    </row>
    <row r="580" spans="7:8" x14ac:dyDescent="0.2">
      <c r="G580" s="7">
        <v>1965</v>
      </c>
      <c r="H580" s="7" t="s">
        <v>24</v>
      </c>
    </row>
    <row r="581" spans="7:8" x14ac:dyDescent="0.2">
      <c r="G581" s="7">
        <v>1966</v>
      </c>
      <c r="H581" s="7" t="s">
        <v>24</v>
      </c>
    </row>
    <row r="582" spans="7:8" x14ac:dyDescent="0.2">
      <c r="G582" s="7">
        <v>1967</v>
      </c>
      <c r="H582" s="7" t="s">
        <v>24</v>
      </c>
    </row>
    <row r="583" spans="7:8" x14ac:dyDescent="0.2">
      <c r="G583" s="7">
        <v>1971</v>
      </c>
      <c r="H583" s="7" t="s">
        <v>24</v>
      </c>
    </row>
    <row r="584" spans="7:8" x14ac:dyDescent="0.2">
      <c r="G584" s="7">
        <v>1972</v>
      </c>
      <c r="H584" s="7" t="s">
        <v>24</v>
      </c>
    </row>
    <row r="585" spans="7:8" x14ac:dyDescent="0.2">
      <c r="G585" s="7">
        <v>1973</v>
      </c>
      <c r="H585" s="7" t="s">
        <v>24</v>
      </c>
    </row>
    <row r="586" spans="7:8" x14ac:dyDescent="0.2">
      <c r="G586" s="7">
        <v>1974</v>
      </c>
      <c r="H586" s="7" t="s">
        <v>24</v>
      </c>
    </row>
    <row r="587" spans="7:8" x14ac:dyDescent="0.2">
      <c r="G587" s="8">
        <v>2000</v>
      </c>
      <c r="H587" t="s">
        <v>25</v>
      </c>
    </row>
    <row r="588" spans="7:8" x14ac:dyDescent="0.2">
      <c r="G588" s="8">
        <v>2100</v>
      </c>
      <c r="H588" t="s">
        <v>26</v>
      </c>
    </row>
    <row r="589" spans="7:8" x14ac:dyDescent="0.2">
      <c r="G589" s="8">
        <v>2200</v>
      </c>
      <c r="H589" t="s">
        <v>27</v>
      </c>
    </row>
    <row r="590" spans="7:8" x14ac:dyDescent="0.2">
      <c r="G590" s="8">
        <v>2300</v>
      </c>
      <c r="H590" t="s">
        <v>28</v>
      </c>
    </row>
    <row r="591" spans="7:8" x14ac:dyDescent="0.2">
      <c r="G591" s="8">
        <v>2400</v>
      </c>
      <c r="H591" t="s">
        <v>29</v>
      </c>
    </row>
    <row r="592" spans="7:8" x14ac:dyDescent="0.2">
      <c r="G592" s="8">
        <v>2450</v>
      </c>
      <c r="H592" t="s">
        <v>30</v>
      </c>
    </row>
    <row r="593" spans="7:8" x14ac:dyDescent="0.2">
      <c r="G593" s="8">
        <v>2500</v>
      </c>
      <c r="H593" t="s">
        <v>31</v>
      </c>
    </row>
    <row r="594" spans="7:8" x14ac:dyDescent="0.2">
      <c r="G594" s="8">
        <v>2600</v>
      </c>
      <c r="H594" t="s">
        <v>32</v>
      </c>
    </row>
    <row r="595" spans="7:8" x14ac:dyDescent="0.2">
      <c r="G595" s="8">
        <v>2605</v>
      </c>
      <c r="H595" t="s">
        <v>33</v>
      </c>
    </row>
    <row r="596" spans="7:8" x14ac:dyDescent="0.2">
      <c r="G596" s="8">
        <v>2610</v>
      </c>
      <c r="H596" t="s">
        <v>34</v>
      </c>
    </row>
    <row r="597" spans="7:8" x14ac:dyDescent="0.2">
      <c r="G597" s="8">
        <v>2620</v>
      </c>
      <c r="H597" t="s">
        <v>35</v>
      </c>
    </row>
    <row r="598" spans="7:8" x14ac:dyDescent="0.2">
      <c r="G598" s="8">
        <v>2625</v>
      </c>
      <c r="H598" t="s">
        <v>36</v>
      </c>
    </row>
    <row r="599" spans="7:8" x14ac:dyDescent="0.2">
      <c r="G599" s="8">
        <v>2630</v>
      </c>
      <c r="H599" t="s">
        <v>37</v>
      </c>
    </row>
    <row r="600" spans="7:8" x14ac:dyDescent="0.2">
      <c r="G600" s="8">
        <v>2633</v>
      </c>
      <c r="H600" t="s">
        <v>38</v>
      </c>
    </row>
    <row r="601" spans="7:8" x14ac:dyDescent="0.2">
      <c r="G601" s="8">
        <v>2635</v>
      </c>
      <c r="H601" t="s">
        <v>39</v>
      </c>
    </row>
    <row r="602" spans="7:8" x14ac:dyDescent="0.2">
      <c r="G602" s="8">
        <v>2640</v>
      </c>
      <c r="H602" t="s">
        <v>40</v>
      </c>
    </row>
    <row r="603" spans="7:8" x14ac:dyDescent="0.2">
      <c r="G603" s="8">
        <v>2650</v>
      </c>
      <c r="H603" t="s">
        <v>41</v>
      </c>
    </row>
    <row r="604" spans="7:8" x14ac:dyDescent="0.2">
      <c r="G604" s="8">
        <v>2660</v>
      </c>
      <c r="H604" t="s">
        <v>42</v>
      </c>
    </row>
    <row r="605" spans="7:8" x14ac:dyDescent="0.2">
      <c r="G605" s="8">
        <v>2665</v>
      </c>
      <c r="H605" t="s">
        <v>43</v>
      </c>
    </row>
    <row r="606" spans="7:8" x14ac:dyDescent="0.2">
      <c r="G606" s="8">
        <v>2670</v>
      </c>
      <c r="H606" t="s">
        <v>44</v>
      </c>
    </row>
    <row r="607" spans="7:8" x14ac:dyDescent="0.2">
      <c r="G607" s="8">
        <v>2680</v>
      </c>
      <c r="H607" t="s">
        <v>45</v>
      </c>
    </row>
    <row r="608" spans="7:8" x14ac:dyDescent="0.2">
      <c r="G608" s="8">
        <v>2690</v>
      </c>
      <c r="H608" t="s">
        <v>46</v>
      </c>
    </row>
    <row r="609" spans="7:8" x14ac:dyDescent="0.2">
      <c r="G609" s="8">
        <v>2700</v>
      </c>
      <c r="H609" t="s">
        <v>47</v>
      </c>
    </row>
    <row r="610" spans="7:8" x14ac:dyDescent="0.2">
      <c r="G610" s="8">
        <v>2720</v>
      </c>
      <c r="H610" t="s">
        <v>48</v>
      </c>
    </row>
    <row r="611" spans="7:8" x14ac:dyDescent="0.2">
      <c r="G611" s="8">
        <v>2730</v>
      </c>
      <c r="H611" t="s">
        <v>49</v>
      </c>
    </row>
    <row r="612" spans="7:8" x14ac:dyDescent="0.2">
      <c r="G612" s="8">
        <v>2740</v>
      </c>
      <c r="H612" t="s">
        <v>50</v>
      </c>
    </row>
    <row r="613" spans="7:8" x14ac:dyDescent="0.2">
      <c r="G613" s="8">
        <v>2750</v>
      </c>
      <c r="H613" t="s">
        <v>51</v>
      </c>
    </row>
    <row r="614" spans="7:8" x14ac:dyDescent="0.2">
      <c r="G614" s="8">
        <v>2760</v>
      </c>
      <c r="H614" t="s">
        <v>52</v>
      </c>
    </row>
    <row r="615" spans="7:8" x14ac:dyDescent="0.2">
      <c r="G615" s="8">
        <v>2765</v>
      </c>
      <c r="H615" t="s">
        <v>53</v>
      </c>
    </row>
    <row r="616" spans="7:8" x14ac:dyDescent="0.2">
      <c r="G616" s="8">
        <v>2770</v>
      </c>
      <c r="H616" t="s">
        <v>54</v>
      </c>
    </row>
    <row r="617" spans="7:8" x14ac:dyDescent="0.2">
      <c r="G617" s="8">
        <v>2791</v>
      </c>
      <c r="H617" t="s">
        <v>55</v>
      </c>
    </row>
    <row r="618" spans="7:8" x14ac:dyDescent="0.2">
      <c r="G618" s="8">
        <v>2800</v>
      </c>
      <c r="H618" t="s">
        <v>56</v>
      </c>
    </row>
    <row r="619" spans="7:8" x14ac:dyDescent="0.2">
      <c r="G619" s="8">
        <v>2820</v>
      </c>
      <c r="H619" t="s">
        <v>57</v>
      </c>
    </row>
    <row r="620" spans="7:8" x14ac:dyDescent="0.2">
      <c r="G620" s="8">
        <v>2830</v>
      </c>
      <c r="H620" t="s">
        <v>58</v>
      </c>
    </row>
    <row r="621" spans="7:8" x14ac:dyDescent="0.2">
      <c r="G621" s="8">
        <v>2840</v>
      </c>
      <c r="H621" t="s">
        <v>59</v>
      </c>
    </row>
    <row r="622" spans="7:8" x14ac:dyDescent="0.2">
      <c r="G622" s="8">
        <v>2850</v>
      </c>
      <c r="H622" t="s">
        <v>60</v>
      </c>
    </row>
    <row r="623" spans="7:8" x14ac:dyDescent="0.2">
      <c r="G623" s="8">
        <v>2860</v>
      </c>
      <c r="H623" t="s">
        <v>61</v>
      </c>
    </row>
    <row r="624" spans="7:8" x14ac:dyDescent="0.2">
      <c r="G624" s="8">
        <v>2870</v>
      </c>
      <c r="H624" t="s">
        <v>62</v>
      </c>
    </row>
    <row r="625" spans="7:8" x14ac:dyDescent="0.2">
      <c r="G625" s="8">
        <v>2880</v>
      </c>
      <c r="H625" t="s">
        <v>63</v>
      </c>
    </row>
    <row r="626" spans="7:8" x14ac:dyDescent="0.2">
      <c r="G626" s="8">
        <v>2900</v>
      </c>
      <c r="H626" t="s">
        <v>64</v>
      </c>
    </row>
    <row r="627" spans="7:8" x14ac:dyDescent="0.2">
      <c r="G627" s="8">
        <v>2920</v>
      </c>
      <c r="H627" t="s">
        <v>65</v>
      </c>
    </row>
    <row r="628" spans="7:8" x14ac:dyDescent="0.2">
      <c r="G628" s="8">
        <v>2930</v>
      </c>
      <c r="H628" t="s">
        <v>66</v>
      </c>
    </row>
    <row r="629" spans="7:8" x14ac:dyDescent="0.2">
      <c r="G629" s="8">
        <v>2942</v>
      </c>
      <c r="H629" t="s">
        <v>67</v>
      </c>
    </row>
    <row r="630" spans="7:8" x14ac:dyDescent="0.2">
      <c r="G630" s="8">
        <v>2950</v>
      </c>
      <c r="H630" t="s">
        <v>68</v>
      </c>
    </row>
    <row r="631" spans="7:8" x14ac:dyDescent="0.2">
      <c r="G631" s="8">
        <v>2960</v>
      </c>
      <c r="H631" t="s">
        <v>69</v>
      </c>
    </row>
    <row r="632" spans="7:8" x14ac:dyDescent="0.2">
      <c r="G632" s="8">
        <v>2970</v>
      </c>
      <c r="H632" t="s">
        <v>70</v>
      </c>
    </row>
    <row r="633" spans="7:8" x14ac:dyDescent="0.2">
      <c r="G633" s="8">
        <v>2980</v>
      </c>
      <c r="H633" t="s">
        <v>71</v>
      </c>
    </row>
    <row r="634" spans="7:8" x14ac:dyDescent="0.2">
      <c r="G634" s="8">
        <v>2990</v>
      </c>
      <c r="H634" t="s">
        <v>72</v>
      </c>
    </row>
    <row r="635" spans="7:8" x14ac:dyDescent="0.2">
      <c r="G635" s="8">
        <v>3000</v>
      </c>
      <c r="H635" t="s">
        <v>73</v>
      </c>
    </row>
    <row r="636" spans="7:8" x14ac:dyDescent="0.2">
      <c r="G636" s="8">
        <v>3050</v>
      </c>
      <c r="H636" t="s">
        <v>74</v>
      </c>
    </row>
    <row r="637" spans="7:8" x14ac:dyDescent="0.2">
      <c r="G637" s="8">
        <v>3060</v>
      </c>
      <c r="H637" t="s">
        <v>75</v>
      </c>
    </row>
    <row r="638" spans="7:8" x14ac:dyDescent="0.2">
      <c r="G638" s="8">
        <v>3070</v>
      </c>
      <c r="H638" t="s">
        <v>76</v>
      </c>
    </row>
    <row r="639" spans="7:8" x14ac:dyDescent="0.2">
      <c r="G639" s="8">
        <v>3080</v>
      </c>
      <c r="H639" t="s">
        <v>77</v>
      </c>
    </row>
    <row r="640" spans="7:8" x14ac:dyDescent="0.2">
      <c r="G640" s="8">
        <v>3100</v>
      </c>
      <c r="H640" t="s">
        <v>78</v>
      </c>
    </row>
    <row r="641" spans="7:8" x14ac:dyDescent="0.2">
      <c r="G641" s="8">
        <v>3120</v>
      </c>
      <c r="H641" t="s">
        <v>79</v>
      </c>
    </row>
    <row r="642" spans="7:8" x14ac:dyDescent="0.2">
      <c r="G642" s="8">
        <v>3140</v>
      </c>
      <c r="H642" t="s">
        <v>80</v>
      </c>
    </row>
    <row r="643" spans="7:8" x14ac:dyDescent="0.2">
      <c r="G643" s="8">
        <v>3150</v>
      </c>
      <c r="H643" t="s">
        <v>81</v>
      </c>
    </row>
    <row r="644" spans="7:8" x14ac:dyDescent="0.2">
      <c r="G644" s="8">
        <v>3200</v>
      </c>
      <c r="H644" t="s">
        <v>82</v>
      </c>
    </row>
    <row r="645" spans="7:8" x14ac:dyDescent="0.2">
      <c r="G645" s="8">
        <v>3210</v>
      </c>
      <c r="H645" t="s">
        <v>83</v>
      </c>
    </row>
    <row r="646" spans="7:8" x14ac:dyDescent="0.2">
      <c r="G646" s="8">
        <v>3220</v>
      </c>
      <c r="H646" t="s">
        <v>84</v>
      </c>
    </row>
    <row r="647" spans="7:8" x14ac:dyDescent="0.2">
      <c r="G647" s="8">
        <v>3230</v>
      </c>
      <c r="H647" t="s">
        <v>85</v>
      </c>
    </row>
    <row r="648" spans="7:8" x14ac:dyDescent="0.2">
      <c r="G648" s="8">
        <v>3250</v>
      </c>
      <c r="H648" t="s">
        <v>86</v>
      </c>
    </row>
    <row r="649" spans="7:8" x14ac:dyDescent="0.2">
      <c r="G649" s="8">
        <v>3300</v>
      </c>
      <c r="H649" t="s">
        <v>87</v>
      </c>
    </row>
    <row r="650" spans="7:8" x14ac:dyDescent="0.2">
      <c r="G650" s="8">
        <v>3310</v>
      </c>
      <c r="H650" t="s">
        <v>88</v>
      </c>
    </row>
    <row r="651" spans="7:8" x14ac:dyDescent="0.2">
      <c r="G651" s="8">
        <v>3320</v>
      </c>
      <c r="H651" t="s">
        <v>89</v>
      </c>
    </row>
    <row r="652" spans="7:8" x14ac:dyDescent="0.2">
      <c r="G652" s="8">
        <v>3330</v>
      </c>
      <c r="H652" t="s">
        <v>90</v>
      </c>
    </row>
    <row r="653" spans="7:8" x14ac:dyDescent="0.2">
      <c r="G653" s="8">
        <v>3360</v>
      </c>
      <c r="H653" t="s">
        <v>91</v>
      </c>
    </row>
    <row r="654" spans="7:8" x14ac:dyDescent="0.2">
      <c r="G654" s="8">
        <v>3370</v>
      </c>
      <c r="H654" t="s">
        <v>92</v>
      </c>
    </row>
    <row r="655" spans="7:8" x14ac:dyDescent="0.2">
      <c r="G655" s="8">
        <v>3390</v>
      </c>
      <c r="H655" t="s">
        <v>93</v>
      </c>
    </row>
    <row r="656" spans="7:8" x14ac:dyDescent="0.2">
      <c r="G656" s="8">
        <v>3400</v>
      </c>
      <c r="H656" t="s">
        <v>94</v>
      </c>
    </row>
    <row r="657" spans="7:8" x14ac:dyDescent="0.2">
      <c r="G657" s="8">
        <v>3450</v>
      </c>
      <c r="H657" t="s">
        <v>95</v>
      </c>
    </row>
    <row r="658" spans="7:8" x14ac:dyDescent="0.2">
      <c r="G658" s="8">
        <v>3460</v>
      </c>
      <c r="H658" t="s">
        <v>96</v>
      </c>
    </row>
    <row r="659" spans="7:8" x14ac:dyDescent="0.2">
      <c r="G659" s="8">
        <v>3480</v>
      </c>
      <c r="H659" t="s">
        <v>97</v>
      </c>
    </row>
    <row r="660" spans="7:8" x14ac:dyDescent="0.2">
      <c r="G660" s="8">
        <v>3490</v>
      </c>
      <c r="H660" t="s">
        <v>98</v>
      </c>
    </row>
    <row r="661" spans="7:8" x14ac:dyDescent="0.2">
      <c r="G661" s="8">
        <v>3500</v>
      </c>
      <c r="H661" t="s">
        <v>99</v>
      </c>
    </row>
    <row r="662" spans="7:8" x14ac:dyDescent="0.2">
      <c r="G662" s="8">
        <v>3520</v>
      </c>
      <c r="H662" t="s">
        <v>100</v>
      </c>
    </row>
    <row r="663" spans="7:8" x14ac:dyDescent="0.2">
      <c r="G663" s="8">
        <v>3540</v>
      </c>
      <c r="H663" t="s">
        <v>101</v>
      </c>
    </row>
    <row r="664" spans="7:8" x14ac:dyDescent="0.2">
      <c r="G664" s="8">
        <v>3550</v>
      </c>
      <c r="H664" t="s">
        <v>102</v>
      </c>
    </row>
    <row r="665" spans="7:8" x14ac:dyDescent="0.2">
      <c r="G665" s="8">
        <v>3600</v>
      </c>
      <c r="H665" t="s">
        <v>103</v>
      </c>
    </row>
    <row r="666" spans="7:8" x14ac:dyDescent="0.2">
      <c r="G666" s="8">
        <v>3630</v>
      </c>
      <c r="H666" t="s">
        <v>104</v>
      </c>
    </row>
    <row r="667" spans="7:8" x14ac:dyDescent="0.2">
      <c r="G667" s="8">
        <v>3650</v>
      </c>
      <c r="H667" t="s">
        <v>105</v>
      </c>
    </row>
    <row r="668" spans="7:8" x14ac:dyDescent="0.2">
      <c r="G668" s="8">
        <v>3660</v>
      </c>
      <c r="H668" t="s">
        <v>106</v>
      </c>
    </row>
    <row r="669" spans="7:8" x14ac:dyDescent="0.2">
      <c r="G669" s="8">
        <v>3670</v>
      </c>
      <c r="H669" t="s">
        <v>107</v>
      </c>
    </row>
    <row r="670" spans="7:8" x14ac:dyDescent="0.2">
      <c r="G670" s="8">
        <v>3700</v>
      </c>
      <c r="H670" t="s">
        <v>108</v>
      </c>
    </row>
    <row r="671" spans="7:8" x14ac:dyDescent="0.2">
      <c r="G671" s="8">
        <v>3720</v>
      </c>
      <c r="H671" t="s">
        <v>109</v>
      </c>
    </row>
    <row r="672" spans="7:8" x14ac:dyDescent="0.2">
      <c r="G672" s="8">
        <v>3730</v>
      </c>
      <c r="H672" t="s">
        <v>110</v>
      </c>
    </row>
    <row r="673" spans="7:8" x14ac:dyDescent="0.2">
      <c r="G673" s="8">
        <v>3740</v>
      </c>
      <c r="H673" t="s">
        <v>111</v>
      </c>
    </row>
    <row r="674" spans="7:8" x14ac:dyDescent="0.2">
      <c r="G674" s="8">
        <v>3751</v>
      </c>
      <c r="H674" t="s">
        <v>112</v>
      </c>
    </row>
    <row r="675" spans="7:8" x14ac:dyDescent="0.2">
      <c r="G675" s="8">
        <v>3760</v>
      </c>
      <c r="H675" t="s">
        <v>113</v>
      </c>
    </row>
    <row r="676" spans="7:8" x14ac:dyDescent="0.2">
      <c r="G676" s="8">
        <v>3770</v>
      </c>
      <c r="H676" t="s">
        <v>114</v>
      </c>
    </row>
    <row r="677" spans="7:8" x14ac:dyDescent="0.2">
      <c r="G677" s="8">
        <v>3782</v>
      </c>
      <c r="H677" t="s">
        <v>115</v>
      </c>
    </row>
    <row r="678" spans="7:8" x14ac:dyDescent="0.2">
      <c r="G678" s="8">
        <v>3790</v>
      </c>
      <c r="H678" t="s">
        <v>116</v>
      </c>
    </row>
    <row r="679" spans="7:8" x14ac:dyDescent="0.2">
      <c r="G679" s="8">
        <v>4000</v>
      </c>
      <c r="H679" t="s">
        <v>117</v>
      </c>
    </row>
    <row r="680" spans="7:8" x14ac:dyDescent="0.2">
      <c r="G680" s="8">
        <v>4040</v>
      </c>
      <c r="H680" t="s">
        <v>118</v>
      </c>
    </row>
    <row r="681" spans="7:8" x14ac:dyDescent="0.2">
      <c r="G681" s="8">
        <v>4050</v>
      </c>
      <c r="H681" t="s">
        <v>119</v>
      </c>
    </row>
    <row r="682" spans="7:8" x14ac:dyDescent="0.2">
      <c r="G682" s="8">
        <v>4060</v>
      </c>
      <c r="H682" t="s">
        <v>120</v>
      </c>
    </row>
    <row r="683" spans="7:8" x14ac:dyDescent="0.2">
      <c r="G683" s="8">
        <v>4070</v>
      </c>
      <c r="H683" t="s">
        <v>121</v>
      </c>
    </row>
    <row r="684" spans="7:8" x14ac:dyDescent="0.2">
      <c r="G684" s="8">
        <v>4100</v>
      </c>
      <c r="H684" t="s">
        <v>122</v>
      </c>
    </row>
    <row r="685" spans="7:8" x14ac:dyDescent="0.2">
      <c r="G685" s="8">
        <v>4105</v>
      </c>
      <c r="H685" t="s">
        <v>123</v>
      </c>
    </row>
    <row r="686" spans="7:8" x14ac:dyDescent="0.2">
      <c r="G686" s="8">
        <v>4130</v>
      </c>
      <c r="H686" t="s">
        <v>124</v>
      </c>
    </row>
    <row r="687" spans="7:8" x14ac:dyDescent="0.2">
      <c r="G687" s="8">
        <v>4140</v>
      </c>
      <c r="H687" t="s">
        <v>125</v>
      </c>
    </row>
    <row r="688" spans="7:8" x14ac:dyDescent="0.2">
      <c r="G688" s="8">
        <v>4160</v>
      </c>
      <c r="H688" t="s">
        <v>126</v>
      </c>
    </row>
    <row r="689" spans="7:8" x14ac:dyDescent="0.2">
      <c r="G689" s="8">
        <v>4171</v>
      </c>
      <c r="H689" t="s">
        <v>127</v>
      </c>
    </row>
    <row r="690" spans="7:8" x14ac:dyDescent="0.2">
      <c r="G690" s="8">
        <v>4173</v>
      </c>
      <c r="H690" t="s">
        <v>128</v>
      </c>
    </row>
    <row r="691" spans="7:8" x14ac:dyDescent="0.2">
      <c r="G691" s="8">
        <v>4174</v>
      </c>
      <c r="H691" t="s">
        <v>129</v>
      </c>
    </row>
    <row r="692" spans="7:8" x14ac:dyDescent="0.2">
      <c r="G692" s="8">
        <v>4180</v>
      </c>
      <c r="H692" t="s">
        <v>130</v>
      </c>
    </row>
    <row r="693" spans="7:8" x14ac:dyDescent="0.2">
      <c r="G693" s="8">
        <v>4190</v>
      </c>
      <c r="H693" t="s">
        <v>131</v>
      </c>
    </row>
    <row r="694" spans="7:8" x14ac:dyDescent="0.2">
      <c r="G694" s="8">
        <v>4200</v>
      </c>
      <c r="H694" t="s">
        <v>132</v>
      </c>
    </row>
    <row r="695" spans="7:8" x14ac:dyDescent="0.2">
      <c r="G695" s="8">
        <v>4220</v>
      </c>
      <c r="H695" t="s">
        <v>133</v>
      </c>
    </row>
    <row r="696" spans="7:8" x14ac:dyDescent="0.2">
      <c r="G696" s="8">
        <v>4230</v>
      </c>
      <c r="H696" t="s">
        <v>134</v>
      </c>
    </row>
    <row r="697" spans="7:8" x14ac:dyDescent="0.2">
      <c r="G697" s="8">
        <v>4241</v>
      </c>
      <c r="H697" t="s">
        <v>135</v>
      </c>
    </row>
    <row r="698" spans="7:8" x14ac:dyDescent="0.2">
      <c r="G698" s="8">
        <v>4242</v>
      </c>
      <c r="H698" t="s">
        <v>136</v>
      </c>
    </row>
    <row r="699" spans="7:8" x14ac:dyDescent="0.2">
      <c r="G699" s="8">
        <v>4243</v>
      </c>
      <c r="H699" t="s">
        <v>137</v>
      </c>
    </row>
    <row r="700" spans="7:8" x14ac:dyDescent="0.2">
      <c r="G700" s="8">
        <v>4250</v>
      </c>
      <c r="H700" t="s">
        <v>138</v>
      </c>
    </row>
    <row r="701" spans="7:8" x14ac:dyDescent="0.2">
      <c r="G701" s="8">
        <v>4261</v>
      </c>
      <c r="H701" t="s">
        <v>139</v>
      </c>
    </row>
    <row r="702" spans="7:8" x14ac:dyDescent="0.2">
      <c r="G702" s="8">
        <v>4262</v>
      </c>
      <c r="H702" t="s">
        <v>140</v>
      </c>
    </row>
    <row r="703" spans="7:8" x14ac:dyDescent="0.2">
      <c r="G703" s="8">
        <v>4270</v>
      </c>
      <c r="H703" t="s">
        <v>141</v>
      </c>
    </row>
    <row r="704" spans="7:8" x14ac:dyDescent="0.2">
      <c r="G704" s="8">
        <v>4281</v>
      </c>
      <c r="H704" t="s">
        <v>142</v>
      </c>
    </row>
    <row r="705" spans="7:8" x14ac:dyDescent="0.2">
      <c r="G705" s="8">
        <v>4291</v>
      </c>
      <c r="H705" t="s">
        <v>143</v>
      </c>
    </row>
    <row r="706" spans="7:8" x14ac:dyDescent="0.2">
      <c r="G706" s="8">
        <v>4293</v>
      </c>
      <c r="H706" t="s">
        <v>144</v>
      </c>
    </row>
    <row r="707" spans="7:8" x14ac:dyDescent="0.2">
      <c r="G707" s="8">
        <v>4295</v>
      </c>
      <c r="H707" t="s">
        <v>145</v>
      </c>
    </row>
    <row r="708" spans="7:8" x14ac:dyDescent="0.2">
      <c r="G708" s="8">
        <v>4296</v>
      </c>
      <c r="H708" t="s">
        <v>146</v>
      </c>
    </row>
    <row r="709" spans="7:8" x14ac:dyDescent="0.2">
      <c r="G709" s="8">
        <v>4300</v>
      </c>
      <c r="H709" t="s">
        <v>147</v>
      </c>
    </row>
    <row r="710" spans="7:8" x14ac:dyDescent="0.2">
      <c r="G710" s="8">
        <v>4320</v>
      </c>
      <c r="H710" t="s">
        <v>148</v>
      </c>
    </row>
    <row r="711" spans="7:8" x14ac:dyDescent="0.2">
      <c r="G711" s="8">
        <v>4330</v>
      </c>
      <c r="H711" t="s">
        <v>149</v>
      </c>
    </row>
    <row r="712" spans="7:8" x14ac:dyDescent="0.2">
      <c r="G712" s="8">
        <v>4340</v>
      </c>
      <c r="H712" t="s">
        <v>150</v>
      </c>
    </row>
    <row r="713" spans="7:8" x14ac:dyDescent="0.2">
      <c r="G713" s="8">
        <v>4350</v>
      </c>
      <c r="H713" t="s">
        <v>151</v>
      </c>
    </row>
    <row r="714" spans="7:8" x14ac:dyDescent="0.2">
      <c r="G714" s="8">
        <v>4360</v>
      </c>
      <c r="H714" t="s">
        <v>152</v>
      </c>
    </row>
    <row r="715" spans="7:8" x14ac:dyDescent="0.2">
      <c r="G715" s="8">
        <v>4370</v>
      </c>
      <c r="H715" t="s">
        <v>153</v>
      </c>
    </row>
    <row r="716" spans="7:8" x14ac:dyDescent="0.2">
      <c r="G716" s="8">
        <v>4390</v>
      </c>
      <c r="H716" t="s">
        <v>154</v>
      </c>
    </row>
    <row r="717" spans="7:8" x14ac:dyDescent="0.2">
      <c r="G717" s="8">
        <v>4400</v>
      </c>
      <c r="H717" t="s">
        <v>155</v>
      </c>
    </row>
    <row r="718" spans="7:8" x14ac:dyDescent="0.2">
      <c r="G718" s="8">
        <v>4420</v>
      </c>
      <c r="H718" t="s">
        <v>156</v>
      </c>
    </row>
    <row r="719" spans="7:8" x14ac:dyDescent="0.2">
      <c r="G719" s="8">
        <v>4440</v>
      </c>
      <c r="H719" t="s">
        <v>157</v>
      </c>
    </row>
    <row r="720" spans="7:8" x14ac:dyDescent="0.2">
      <c r="G720" s="8">
        <v>4450</v>
      </c>
      <c r="H720" t="s">
        <v>158</v>
      </c>
    </row>
    <row r="721" spans="7:8" x14ac:dyDescent="0.2">
      <c r="G721" s="8">
        <v>4460</v>
      </c>
      <c r="H721" t="s">
        <v>159</v>
      </c>
    </row>
    <row r="722" spans="7:8" x14ac:dyDescent="0.2">
      <c r="G722" s="8">
        <v>4470</v>
      </c>
      <c r="H722" t="s">
        <v>160</v>
      </c>
    </row>
    <row r="723" spans="7:8" x14ac:dyDescent="0.2">
      <c r="G723" s="8">
        <v>4480</v>
      </c>
      <c r="H723" t="s">
        <v>161</v>
      </c>
    </row>
    <row r="724" spans="7:8" x14ac:dyDescent="0.2">
      <c r="G724" s="8">
        <v>4490</v>
      </c>
      <c r="H724" t="s">
        <v>162</v>
      </c>
    </row>
    <row r="725" spans="7:8" x14ac:dyDescent="0.2">
      <c r="G725" s="8">
        <v>4500</v>
      </c>
      <c r="H725" t="s">
        <v>163</v>
      </c>
    </row>
    <row r="726" spans="7:8" x14ac:dyDescent="0.2">
      <c r="G726" s="8">
        <v>4520</v>
      </c>
      <c r="H726" t="s">
        <v>164</v>
      </c>
    </row>
    <row r="727" spans="7:8" x14ac:dyDescent="0.2">
      <c r="G727" s="8">
        <v>4532</v>
      </c>
      <c r="H727" t="s">
        <v>165</v>
      </c>
    </row>
    <row r="728" spans="7:8" x14ac:dyDescent="0.2">
      <c r="G728" s="8">
        <v>4534</v>
      </c>
      <c r="H728" t="s">
        <v>166</v>
      </c>
    </row>
    <row r="729" spans="7:8" x14ac:dyDescent="0.2">
      <c r="G729" s="8">
        <v>4540</v>
      </c>
      <c r="H729" t="s">
        <v>167</v>
      </c>
    </row>
    <row r="730" spans="7:8" x14ac:dyDescent="0.2">
      <c r="G730" s="8">
        <v>4550</v>
      </c>
      <c r="H730" t="s">
        <v>168</v>
      </c>
    </row>
    <row r="731" spans="7:8" x14ac:dyDescent="0.2">
      <c r="G731" s="8">
        <v>4560</v>
      </c>
      <c r="H731" t="s">
        <v>169</v>
      </c>
    </row>
    <row r="732" spans="7:8" x14ac:dyDescent="0.2">
      <c r="G732" s="8">
        <v>4571</v>
      </c>
      <c r="H732" t="s">
        <v>170</v>
      </c>
    </row>
    <row r="733" spans="7:8" x14ac:dyDescent="0.2">
      <c r="G733" s="8">
        <v>4572</v>
      </c>
      <c r="H733" t="s">
        <v>171</v>
      </c>
    </row>
    <row r="734" spans="7:8" x14ac:dyDescent="0.2">
      <c r="G734" s="8">
        <v>4573</v>
      </c>
      <c r="H734" t="s">
        <v>172</v>
      </c>
    </row>
    <row r="735" spans="7:8" x14ac:dyDescent="0.2">
      <c r="G735" s="8">
        <v>4581</v>
      </c>
      <c r="H735" t="s">
        <v>173</v>
      </c>
    </row>
    <row r="736" spans="7:8" x14ac:dyDescent="0.2">
      <c r="G736" s="8">
        <v>4583</v>
      </c>
      <c r="H736" t="s">
        <v>174</v>
      </c>
    </row>
    <row r="737" spans="7:8" x14ac:dyDescent="0.2">
      <c r="G737" s="8">
        <v>4591</v>
      </c>
      <c r="H737" t="s">
        <v>175</v>
      </c>
    </row>
    <row r="738" spans="7:8" x14ac:dyDescent="0.2">
      <c r="G738" s="8">
        <v>4592</v>
      </c>
      <c r="H738" t="s">
        <v>176</v>
      </c>
    </row>
    <row r="739" spans="7:8" x14ac:dyDescent="0.2">
      <c r="G739" s="8">
        <v>4593</v>
      </c>
      <c r="H739" t="s">
        <v>177</v>
      </c>
    </row>
    <row r="740" spans="7:8" x14ac:dyDescent="0.2">
      <c r="G740" s="8">
        <v>4600</v>
      </c>
      <c r="H740" t="s">
        <v>178</v>
      </c>
    </row>
    <row r="741" spans="7:8" x14ac:dyDescent="0.2">
      <c r="G741" s="8">
        <v>4621</v>
      </c>
      <c r="H741" t="s">
        <v>179</v>
      </c>
    </row>
    <row r="742" spans="7:8" x14ac:dyDescent="0.2">
      <c r="G742" s="8">
        <v>4622</v>
      </c>
      <c r="H742" t="s">
        <v>180</v>
      </c>
    </row>
    <row r="743" spans="7:8" x14ac:dyDescent="0.2">
      <c r="G743" s="8">
        <v>4623</v>
      </c>
      <c r="H743" t="s">
        <v>181</v>
      </c>
    </row>
    <row r="744" spans="7:8" x14ac:dyDescent="0.2">
      <c r="G744" s="8">
        <v>4632</v>
      </c>
      <c r="H744" t="s">
        <v>182</v>
      </c>
    </row>
    <row r="745" spans="7:8" x14ac:dyDescent="0.2">
      <c r="G745" s="8">
        <v>4640</v>
      </c>
      <c r="H745" t="s">
        <v>183</v>
      </c>
    </row>
    <row r="746" spans="7:8" x14ac:dyDescent="0.2">
      <c r="G746" s="8">
        <v>4652</v>
      </c>
      <c r="H746" t="s">
        <v>184</v>
      </c>
    </row>
    <row r="747" spans="7:8" x14ac:dyDescent="0.2">
      <c r="G747" s="8">
        <v>4653</v>
      </c>
      <c r="H747" t="s">
        <v>185</v>
      </c>
    </row>
    <row r="748" spans="7:8" x14ac:dyDescent="0.2">
      <c r="G748" s="8">
        <v>4654</v>
      </c>
      <c r="H748" t="s">
        <v>186</v>
      </c>
    </row>
    <row r="749" spans="7:8" x14ac:dyDescent="0.2">
      <c r="G749" s="8">
        <v>4660</v>
      </c>
      <c r="H749" t="s">
        <v>187</v>
      </c>
    </row>
    <row r="750" spans="7:8" x14ac:dyDescent="0.2">
      <c r="G750" s="8">
        <v>4671</v>
      </c>
      <c r="H750" t="s">
        <v>188</v>
      </c>
    </row>
    <row r="751" spans="7:8" x14ac:dyDescent="0.2">
      <c r="G751" s="8">
        <v>4672</v>
      </c>
      <c r="H751" t="s">
        <v>189</v>
      </c>
    </row>
    <row r="752" spans="7:8" x14ac:dyDescent="0.2">
      <c r="G752" s="8">
        <v>4673</v>
      </c>
      <c r="H752" t="s">
        <v>190</v>
      </c>
    </row>
    <row r="753" spans="7:8" x14ac:dyDescent="0.2">
      <c r="G753" s="8">
        <v>4681</v>
      </c>
      <c r="H753" t="s">
        <v>191</v>
      </c>
    </row>
    <row r="754" spans="7:8" x14ac:dyDescent="0.2">
      <c r="G754" s="8">
        <v>4682</v>
      </c>
      <c r="H754" t="s">
        <v>192</v>
      </c>
    </row>
    <row r="755" spans="7:8" x14ac:dyDescent="0.2">
      <c r="G755" s="8">
        <v>4683</v>
      </c>
      <c r="H755" t="s">
        <v>193</v>
      </c>
    </row>
    <row r="756" spans="7:8" x14ac:dyDescent="0.2">
      <c r="G756" s="8">
        <v>4684</v>
      </c>
      <c r="H756" t="s">
        <v>194</v>
      </c>
    </row>
    <row r="757" spans="7:8" x14ac:dyDescent="0.2">
      <c r="G757" s="8">
        <v>4690</v>
      </c>
      <c r="H757" t="s">
        <v>195</v>
      </c>
    </row>
    <row r="758" spans="7:8" x14ac:dyDescent="0.2">
      <c r="G758" s="8">
        <v>4700</v>
      </c>
      <c r="H758" t="s">
        <v>196</v>
      </c>
    </row>
    <row r="759" spans="7:8" x14ac:dyDescent="0.2">
      <c r="G759" s="8">
        <v>4720</v>
      </c>
      <c r="H759" t="s">
        <v>197</v>
      </c>
    </row>
    <row r="760" spans="7:8" x14ac:dyDescent="0.2">
      <c r="G760" s="8">
        <v>4733</v>
      </c>
      <c r="H760" t="s">
        <v>198</v>
      </c>
    </row>
    <row r="761" spans="7:8" x14ac:dyDescent="0.2">
      <c r="G761" s="8">
        <v>4735</v>
      </c>
      <c r="H761" t="s">
        <v>199</v>
      </c>
    </row>
    <row r="762" spans="7:8" x14ac:dyDescent="0.2">
      <c r="G762" s="8">
        <v>4736</v>
      </c>
      <c r="H762" t="s">
        <v>200</v>
      </c>
    </row>
    <row r="763" spans="7:8" x14ac:dyDescent="0.2">
      <c r="G763" s="8">
        <v>4750</v>
      </c>
      <c r="H763" t="s">
        <v>201</v>
      </c>
    </row>
    <row r="764" spans="7:8" x14ac:dyDescent="0.2">
      <c r="G764" s="8">
        <v>4760</v>
      </c>
      <c r="H764" t="s">
        <v>202</v>
      </c>
    </row>
    <row r="765" spans="7:8" x14ac:dyDescent="0.2">
      <c r="G765" s="8">
        <v>4771</v>
      </c>
      <c r="H765" t="s">
        <v>203</v>
      </c>
    </row>
    <row r="766" spans="7:8" x14ac:dyDescent="0.2">
      <c r="G766" s="8">
        <v>4772</v>
      </c>
      <c r="H766" t="s">
        <v>204</v>
      </c>
    </row>
    <row r="767" spans="7:8" x14ac:dyDescent="0.2">
      <c r="G767" s="8">
        <v>4773</v>
      </c>
      <c r="H767" t="s">
        <v>205</v>
      </c>
    </row>
    <row r="768" spans="7:8" x14ac:dyDescent="0.2">
      <c r="G768" s="8">
        <v>4780</v>
      </c>
      <c r="H768" t="s">
        <v>206</v>
      </c>
    </row>
    <row r="769" spans="7:8" x14ac:dyDescent="0.2">
      <c r="G769" s="8">
        <v>4791</v>
      </c>
      <c r="H769" t="s">
        <v>207</v>
      </c>
    </row>
    <row r="770" spans="7:8" x14ac:dyDescent="0.2">
      <c r="G770" s="8">
        <v>4792</v>
      </c>
      <c r="H770" t="s">
        <v>208</v>
      </c>
    </row>
    <row r="771" spans="7:8" x14ac:dyDescent="0.2">
      <c r="G771" s="8">
        <v>4793</v>
      </c>
      <c r="H771" t="s">
        <v>209</v>
      </c>
    </row>
    <row r="772" spans="7:8" x14ac:dyDescent="0.2">
      <c r="G772" s="8">
        <v>4800</v>
      </c>
      <c r="H772" t="s">
        <v>210</v>
      </c>
    </row>
    <row r="773" spans="7:8" x14ac:dyDescent="0.2">
      <c r="G773" s="8">
        <v>4840</v>
      </c>
      <c r="H773" t="s">
        <v>211</v>
      </c>
    </row>
    <row r="774" spans="7:8" x14ac:dyDescent="0.2">
      <c r="G774" s="8">
        <v>4850</v>
      </c>
      <c r="H774" t="s">
        <v>212</v>
      </c>
    </row>
    <row r="775" spans="7:8" x14ac:dyDescent="0.2">
      <c r="G775" s="8">
        <v>4862</v>
      </c>
      <c r="H775" t="s">
        <v>213</v>
      </c>
    </row>
    <row r="776" spans="7:8" x14ac:dyDescent="0.2">
      <c r="G776" s="8">
        <v>4863</v>
      </c>
      <c r="H776" t="s">
        <v>214</v>
      </c>
    </row>
    <row r="777" spans="7:8" x14ac:dyDescent="0.2">
      <c r="G777" s="8">
        <v>4871</v>
      </c>
      <c r="H777" t="s">
        <v>215</v>
      </c>
    </row>
    <row r="778" spans="7:8" x14ac:dyDescent="0.2">
      <c r="G778" s="8">
        <v>4872</v>
      </c>
      <c r="H778" t="s">
        <v>216</v>
      </c>
    </row>
    <row r="779" spans="7:8" x14ac:dyDescent="0.2">
      <c r="G779" s="8">
        <v>4873</v>
      </c>
      <c r="H779" t="s">
        <v>217</v>
      </c>
    </row>
    <row r="780" spans="7:8" x14ac:dyDescent="0.2">
      <c r="G780" s="8">
        <v>4874</v>
      </c>
      <c r="H780" t="s">
        <v>218</v>
      </c>
    </row>
    <row r="781" spans="7:8" x14ac:dyDescent="0.2">
      <c r="G781" s="8">
        <v>4880</v>
      </c>
      <c r="H781" t="s">
        <v>219</v>
      </c>
    </row>
    <row r="782" spans="7:8" x14ac:dyDescent="0.2">
      <c r="G782" s="8">
        <v>4891</v>
      </c>
      <c r="H782" t="s">
        <v>220</v>
      </c>
    </row>
    <row r="783" spans="7:8" x14ac:dyDescent="0.2">
      <c r="G783" s="8">
        <v>4892</v>
      </c>
      <c r="H783" t="s">
        <v>221</v>
      </c>
    </row>
    <row r="784" spans="7:8" x14ac:dyDescent="0.2">
      <c r="G784" s="8">
        <v>4894</v>
      </c>
      <c r="H784" t="s">
        <v>222</v>
      </c>
    </row>
    <row r="785" spans="7:8" x14ac:dyDescent="0.2">
      <c r="G785" s="8">
        <v>4895</v>
      </c>
      <c r="H785" t="s">
        <v>223</v>
      </c>
    </row>
    <row r="786" spans="7:8" x14ac:dyDescent="0.2">
      <c r="G786" s="8">
        <v>4900</v>
      </c>
      <c r="H786" t="s">
        <v>224</v>
      </c>
    </row>
    <row r="787" spans="7:8" x14ac:dyDescent="0.2">
      <c r="G787" s="8">
        <v>4912</v>
      </c>
      <c r="H787" t="s">
        <v>225</v>
      </c>
    </row>
    <row r="788" spans="7:8" x14ac:dyDescent="0.2">
      <c r="G788" s="8">
        <v>4913</v>
      </c>
      <c r="H788" t="s">
        <v>226</v>
      </c>
    </row>
    <row r="789" spans="7:8" x14ac:dyDescent="0.2">
      <c r="G789" s="8">
        <v>4920</v>
      </c>
      <c r="H789" t="s">
        <v>227</v>
      </c>
    </row>
    <row r="790" spans="7:8" x14ac:dyDescent="0.2">
      <c r="G790" s="8">
        <v>4930</v>
      </c>
      <c r="H790" t="s">
        <v>228</v>
      </c>
    </row>
    <row r="791" spans="7:8" x14ac:dyDescent="0.2">
      <c r="G791" s="8">
        <v>4941</v>
      </c>
      <c r="H791" t="s">
        <v>229</v>
      </c>
    </row>
    <row r="792" spans="7:8" x14ac:dyDescent="0.2">
      <c r="G792" s="8">
        <v>4943</v>
      </c>
      <c r="H792" t="s">
        <v>230</v>
      </c>
    </row>
    <row r="793" spans="7:8" x14ac:dyDescent="0.2">
      <c r="G793" s="8">
        <v>4944</v>
      </c>
      <c r="H793" t="s">
        <v>231</v>
      </c>
    </row>
    <row r="794" spans="7:8" x14ac:dyDescent="0.2">
      <c r="G794" s="8">
        <v>4951</v>
      </c>
      <c r="H794" t="s">
        <v>232</v>
      </c>
    </row>
    <row r="795" spans="7:8" x14ac:dyDescent="0.2">
      <c r="G795" s="8">
        <v>4952</v>
      </c>
      <c r="H795" t="s">
        <v>233</v>
      </c>
    </row>
    <row r="796" spans="7:8" x14ac:dyDescent="0.2">
      <c r="G796" s="8">
        <v>4953</v>
      </c>
      <c r="H796" t="s">
        <v>234</v>
      </c>
    </row>
    <row r="797" spans="7:8" x14ac:dyDescent="0.2">
      <c r="G797" s="8">
        <v>4960</v>
      </c>
      <c r="H797" t="s">
        <v>235</v>
      </c>
    </row>
    <row r="798" spans="7:8" x14ac:dyDescent="0.2">
      <c r="G798" s="8">
        <v>4970</v>
      </c>
      <c r="H798" t="s">
        <v>236</v>
      </c>
    </row>
    <row r="799" spans="7:8" x14ac:dyDescent="0.2">
      <c r="G799" s="8">
        <v>4983</v>
      </c>
      <c r="H799" t="s">
        <v>237</v>
      </c>
    </row>
    <row r="800" spans="7:8" x14ac:dyDescent="0.2">
      <c r="G800" s="8">
        <v>4990</v>
      </c>
      <c r="H800" t="s">
        <v>238</v>
      </c>
    </row>
    <row r="801" spans="7:8" x14ac:dyDescent="0.2">
      <c r="G801" s="8">
        <v>5000</v>
      </c>
      <c r="H801" t="s">
        <v>239</v>
      </c>
    </row>
    <row r="802" spans="7:8" x14ac:dyDescent="0.2">
      <c r="G802" s="8">
        <v>5090</v>
      </c>
      <c r="H802" t="s">
        <v>239</v>
      </c>
    </row>
    <row r="803" spans="7:8" x14ac:dyDescent="0.2">
      <c r="G803" s="8">
        <v>5200</v>
      </c>
      <c r="H803" t="s">
        <v>240</v>
      </c>
    </row>
    <row r="804" spans="7:8" x14ac:dyDescent="0.2">
      <c r="G804" s="8">
        <v>5210</v>
      </c>
      <c r="H804" t="s">
        <v>241</v>
      </c>
    </row>
    <row r="805" spans="7:8" x14ac:dyDescent="0.2">
      <c r="G805" s="8">
        <v>5220</v>
      </c>
      <c r="H805" t="s">
        <v>242</v>
      </c>
    </row>
    <row r="806" spans="7:8" x14ac:dyDescent="0.2">
      <c r="G806" s="8">
        <v>5230</v>
      </c>
      <c r="H806" t="s">
        <v>243</v>
      </c>
    </row>
    <row r="807" spans="7:8" x14ac:dyDescent="0.2">
      <c r="G807" s="8">
        <v>5240</v>
      </c>
      <c r="H807" t="s">
        <v>244</v>
      </c>
    </row>
    <row r="808" spans="7:8" x14ac:dyDescent="0.2">
      <c r="G808" s="8">
        <v>5250</v>
      </c>
      <c r="H808" t="s">
        <v>245</v>
      </c>
    </row>
    <row r="809" spans="7:8" x14ac:dyDescent="0.2">
      <c r="G809" s="8">
        <v>5260</v>
      </c>
      <c r="H809" t="s">
        <v>246</v>
      </c>
    </row>
    <row r="810" spans="7:8" x14ac:dyDescent="0.2">
      <c r="G810" s="8">
        <v>5270</v>
      </c>
      <c r="H810" t="s">
        <v>247</v>
      </c>
    </row>
    <row r="811" spans="7:8" x14ac:dyDescent="0.2">
      <c r="G811" s="8">
        <v>5290</v>
      </c>
      <c r="H811" t="s">
        <v>248</v>
      </c>
    </row>
    <row r="812" spans="7:8" x14ac:dyDescent="0.2">
      <c r="G812" s="8">
        <v>5300</v>
      </c>
      <c r="H812" t="s">
        <v>249</v>
      </c>
    </row>
    <row r="813" spans="7:8" x14ac:dyDescent="0.2">
      <c r="G813" s="8">
        <v>5320</v>
      </c>
      <c r="H813" t="s">
        <v>250</v>
      </c>
    </row>
    <row r="814" spans="7:8" x14ac:dyDescent="0.2">
      <c r="G814" s="8">
        <v>5330</v>
      </c>
      <c r="H814" t="s">
        <v>251</v>
      </c>
    </row>
    <row r="815" spans="7:8" x14ac:dyDescent="0.2">
      <c r="G815" s="8">
        <v>5350</v>
      </c>
      <c r="H815" t="s">
        <v>252</v>
      </c>
    </row>
    <row r="816" spans="7:8" x14ac:dyDescent="0.2">
      <c r="G816" s="8">
        <v>5370</v>
      </c>
      <c r="H816" t="s">
        <v>253</v>
      </c>
    </row>
    <row r="817" spans="7:8" x14ac:dyDescent="0.2">
      <c r="G817" s="8">
        <v>5380</v>
      </c>
      <c r="H817" t="s">
        <v>254</v>
      </c>
    </row>
    <row r="818" spans="7:8" x14ac:dyDescent="0.2">
      <c r="G818" s="8">
        <v>5390</v>
      </c>
      <c r="H818" t="s">
        <v>255</v>
      </c>
    </row>
    <row r="819" spans="7:8" x14ac:dyDescent="0.2">
      <c r="G819" s="8">
        <v>5400</v>
      </c>
      <c r="H819" t="s">
        <v>256</v>
      </c>
    </row>
    <row r="820" spans="7:8" x14ac:dyDescent="0.2">
      <c r="G820" s="8">
        <v>5450</v>
      </c>
      <c r="H820" t="s">
        <v>257</v>
      </c>
    </row>
    <row r="821" spans="7:8" x14ac:dyDescent="0.2">
      <c r="G821" s="8">
        <v>5462</v>
      </c>
      <c r="H821" t="s">
        <v>258</v>
      </c>
    </row>
    <row r="822" spans="7:8" x14ac:dyDescent="0.2">
      <c r="G822" s="8">
        <v>5463</v>
      </c>
      <c r="H822" t="s">
        <v>259</v>
      </c>
    </row>
    <row r="823" spans="7:8" x14ac:dyDescent="0.2">
      <c r="G823" s="8">
        <v>5464</v>
      </c>
      <c r="H823" t="s">
        <v>260</v>
      </c>
    </row>
    <row r="824" spans="7:8" x14ac:dyDescent="0.2">
      <c r="G824" s="8">
        <v>5466</v>
      </c>
      <c r="H824" t="s">
        <v>261</v>
      </c>
    </row>
    <row r="825" spans="7:8" x14ac:dyDescent="0.2">
      <c r="G825" s="8">
        <v>5471</v>
      </c>
      <c r="H825" t="s">
        <v>262</v>
      </c>
    </row>
    <row r="826" spans="7:8" x14ac:dyDescent="0.2">
      <c r="G826" s="8">
        <v>5474</v>
      </c>
      <c r="H826" t="s">
        <v>263</v>
      </c>
    </row>
    <row r="827" spans="7:8" x14ac:dyDescent="0.2">
      <c r="G827" s="8">
        <v>5485</v>
      </c>
      <c r="H827" t="s">
        <v>264</v>
      </c>
    </row>
    <row r="828" spans="7:8" x14ac:dyDescent="0.2">
      <c r="G828" s="8">
        <v>5491</v>
      </c>
      <c r="H828" t="s">
        <v>265</v>
      </c>
    </row>
    <row r="829" spans="7:8" x14ac:dyDescent="0.2">
      <c r="G829" s="8">
        <v>5492</v>
      </c>
      <c r="H829" t="s">
        <v>266</v>
      </c>
    </row>
    <row r="830" spans="7:8" x14ac:dyDescent="0.2">
      <c r="G830" s="8">
        <v>5500</v>
      </c>
      <c r="H830" t="s">
        <v>267</v>
      </c>
    </row>
    <row r="831" spans="7:8" x14ac:dyDescent="0.2">
      <c r="G831" s="8">
        <v>5540</v>
      </c>
      <c r="H831" t="s">
        <v>268</v>
      </c>
    </row>
    <row r="832" spans="7:8" x14ac:dyDescent="0.2">
      <c r="G832" s="8">
        <v>5550</v>
      </c>
      <c r="H832" t="s">
        <v>269</v>
      </c>
    </row>
    <row r="833" spans="7:8" x14ac:dyDescent="0.2">
      <c r="G833" s="8">
        <v>5560</v>
      </c>
      <c r="H833" t="s">
        <v>270</v>
      </c>
    </row>
    <row r="834" spans="7:8" x14ac:dyDescent="0.2">
      <c r="G834" s="8">
        <v>5580</v>
      </c>
      <c r="H834" t="s">
        <v>271</v>
      </c>
    </row>
    <row r="835" spans="7:8" x14ac:dyDescent="0.2">
      <c r="G835" s="8">
        <v>5591</v>
      </c>
      <c r="H835" t="s">
        <v>272</v>
      </c>
    </row>
    <row r="836" spans="7:8" x14ac:dyDescent="0.2">
      <c r="G836" s="8">
        <v>5592</v>
      </c>
      <c r="H836" t="s">
        <v>273</v>
      </c>
    </row>
    <row r="837" spans="7:8" x14ac:dyDescent="0.2">
      <c r="G837" s="8">
        <v>5600</v>
      </c>
      <c r="H837" t="s">
        <v>274</v>
      </c>
    </row>
    <row r="838" spans="7:8" x14ac:dyDescent="0.2">
      <c r="G838" s="8">
        <v>5610</v>
      </c>
      <c r="H838" t="s">
        <v>275</v>
      </c>
    </row>
    <row r="839" spans="7:8" x14ac:dyDescent="0.2">
      <c r="G839" s="8">
        <v>5620</v>
      </c>
      <c r="H839" t="s">
        <v>276</v>
      </c>
    </row>
    <row r="840" spans="7:8" x14ac:dyDescent="0.2">
      <c r="G840" s="8">
        <v>5631</v>
      </c>
      <c r="H840" t="s">
        <v>277</v>
      </c>
    </row>
    <row r="841" spans="7:8" x14ac:dyDescent="0.2">
      <c r="G841" s="8">
        <v>5642</v>
      </c>
      <c r="H841" t="s">
        <v>278</v>
      </c>
    </row>
    <row r="842" spans="7:8" x14ac:dyDescent="0.2">
      <c r="G842" s="8">
        <v>5672</v>
      </c>
      <c r="H842" t="s">
        <v>279</v>
      </c>
    </row>
    <row r="843" spans="7:8" x14ac:dyDescent="0.2">
      <c r="G843" s="8">
        <v>5683</v>
      </c>
      <c r="H843" t="s">
        <v>280</v>
      </c>
    </row>
    <row r="844" spans="7:8" x14ac:dyDescent="0.2">
      <c r="G844" s="8">
        <v>5690</v>
      </c>
      <c r="H844" t="s">
        <v>281</v>
      </c>
    </row>
    <row r="845" spans="7:8" x14ac:dyDescent="0.2">
      <c r="G845" s="8">
        <v>5700</v>
      </c>
      <c r="H845" t="s">
        <v>282</v>
      </c>
    </row>
    <row r="846" spans="7:8" x14ac:dyDescent="0.2">
      <c r="G846" s="8">
        <v>5750</v>
      </c>
      <c r="H846" t="s">
        <v>283</v>
      </c>
    </row>
    <row r="847" spans="7:8" x14ac:dyDescent="0.2">
      <c r="G847" s="8">
        <v>5762</v>
      </c>
      <c r="H847" t="s">
        <v>284</v>
      </c>
    </row>
    <row r="848" spans="7:8" x14ac:dyDescent="0.2">
      <c r="G848" s="8">
        <v>5771</v>
      </c>
      <c r="H848" t="s">
        <v>285</v>
      </c>
    </row>
    <row r="849" spans="7:8" x14ac:dyDescent="0.2">
      <c r="G849" s="8">
        <v>5772</v>
      </c>
      <c r="H849" t="s">
        <v>286</v>
      </c>
    </row>
    <row r="850" spans="7:8" x14ac:dyDescent="0.2">
      <c r="G850" s="8">
        <v>5792</v>
      </c>
      <c r="H850" t="s">
        <v>287</v>
      </c>
    </row>
    <row r="851" spans="7:8" x14ac:dyDescent="0.2">
      <c r="G851" s="8">
        <v>5800</v>
      </c>
      <c r="H851" t="s">
        <v>288</v>
      </c>
    </row>
    <row r="852" spans="7:8" x14ac:dyDescent="0.2">
      <c r="G852" s="8">
        <v>5853</v>
      </c>
      <c r="H852" t="s">
        <v>289</v>
      </c>
    </row>
    <row r="853" spans="7:8" x14ac:dyDescent="0.2">
      <c r="G853" s="8">
        <v>5854</v>
      </c>
      <c r="H853" t="s">
        <v>290</v>
      </c>
    </row>
    <row r="854" spans="7:8" x14ac:dyDescent="0.2">
      <c r="G854" s="8">
        <v>5856</v>
      </c>
      <c r="H854" t="s">
        <v>291</v>
      </c>
    </row>
    <row r="855" spans="7:8" x14ac:dyDescent="0.2">
      <c r="G855" s="8">
        <v>5863</v>
      </c>
      <c r="H855" t="s">
        <v>292</v>
      </c>
    </row>
    <row r="856" spans="7:8" x14ac:dyDescent="0.2">
      <c r="G856" s="8">
        <v>5871</v>
      </c>
      <c r="H856" t="s">
        <v>293</v>
      </c>
    </row>
    <row r="857" spans="7:8" x14ac:dyDescent="0.2">
      <c r="G857" s="8">
        <v>5874</v>
      </c>
      <c r="H857" t="s">
        <v>294</v>
      </c>
    </row>
    <row r="858" spans="7:8" x14ac:dyDescent="0.2">
      <c r="G858" s="8">
        <v>5881</v>
      </c>
      <c r="H858" t="s">
        <v>295</v>
      </c>
    </row>
    <row r="859" spans="7:8" x14ac:dyDescent="0.2">
      <c r="G859" s="8">
        <v>5882</v>
      </c>
      <c r="H859" t="s">
        <v>296</v>
      </c>
    </row>
    <row r="860" spans="7:8" x14ac:dyDescent="0.2">
      <c r="G860" s="8">
        <v>5883</v>
      </c>
      <c r="H860" t="s">
        <v>297</v>
      </c>
    </row>
    <row r="861" spans="7:8" x14ac:dyDescent="0.2">
      <c r="G861" s="8">
        <v>5884</v>
      </c>
      <c r="H861" t="s">
        <v>298</v>
      </c>
    </row>
    <row r="862" spans="7:8" x14ac:dyDescent="0.2">
      <c r="G862" s="8">
        <v>5892</v>
      </c>
      <c r="H862" t="s">
        <v>299</v>
      </c>
    </row>
    <row r="863" spans="7:8" x14ac:dyDescent="0.2">
      <c r="G863" s="8">
        <v>5900</v>
      </c>
      <c r="H863" t="s">
        <v>300</v>
      </c>
    </row>
    <row r="864" spans="7:8" x14ac:dyDescent="0.2">
      <c r="G864" s="8">
        <v>5932</v>
      </c>
      <c r="H864" t="s">
        <v>301</v>
      </c>
    </row>
    <row r="865" spans="7:8" x14ac:dyDescent="0.2">
      <c r="G865" s="8">
        <v>5935</v>
      </c>
      <c r="H865" t="s">
        <v>302</v>
      </c>
    </row>
    <row r="866" spans="7:8" x14ac:dyDescent="0.2">
      <c r="G866" s="8">
        <v>5953</v>
      </c>
      <c r="H866" t="s">
        <v>303</v>
      </c>
    </row>
    <row r="867" spans="7:8" x14ac:dyDescent="0.2">
      <c r="G867" s="8">
        <v>5960</v>
      </c>
      <c r="H867" t="s">
        <v>304</v>
      </c>
    </row>
    <row r="868" spans="7:8" x14ac:dyDescent="0.2">
      <c r="G868" s="8">
        <v>5970</v>
      </c>
      <c r="H868" t="s">
        <v>305</v>
      </c>
    </row>
    <row r="869" spans="7:8" x14ac:dyDescent="0.2">
      <c r="G869" s="8">
        <v>5985</v>
      </c>
      <c r="H869" t="s">
        <v>306</v>
      </c>
    </row>
    <row r="870" spans="7:8" x14ac:dyDescent="0.2">
      <c r="G870" s="8">
        <v>6000</v>
      </c>
      <c r="H870" t="s">
        <v>307</v>
      </c>
    </row>
    <row r="871" spans="7:8" x14ac:dyDescent="0.2">
      <c r="G871" s="8">
        <v>6040</v>
      </c>
      <c r="H871" t="s">
        <v>308</v>
      </c>
    </row>
    <row r="872" spans="7:8" x14ac:dyDescent="0.2">
      <c r="G872" s="8">
        <v>6051</v>
      </c>
      <c r="H872" t="s">
        <v>309</v>
      </c>
    </row>
    <row r="873" spans="7:8" x14ac:dyDescent="0.2">
      <c r="G873" s="8">
        <v>6052</v>
      </c>
      <c r="H873" t="s">
        <v>310</v>
      </c>
    </row>
    <row r="874" spans="7:8" x14ac:dyDescent="0.2">
      <c r="G874" s="8">
        <v>6064</v>
      </c>
      <c r="H874" t="s">
        <v>311</v>
      </c>
    </row>
    <row r="875" spans="7:8" x14ac:dyDescent="0.2">
      <c r="G875" s="8">
        <v>6070</v>
      </c>
      <c r="H875" t="s">
        <v>312</v>
      </c>
    </row>
    <row r="876" spans="7:8" x14ac:dyDescent="0.2">
      <c r="G876" s="8">
        <v>6091</v>
      </c>
      <c r="H876" t="s">
        <v>313</v>
      </c>
    </row>
    <row r="877" spans="7:8" x14ac:dyDescent="0.2">
      <c r="G877" s="8">
        <v>6092</v>
      </c>
      <c r="H877" t="s">
        <v>314</v>
      </c>
    </row>
    <row r="878" spans="7:8" x14ac:dyDescent="0.2">
      <c r="G878" s="8">
        <v>6093</v>
      </c>
      <c r="H878" t="s">
        <v>315</v>
      </c>
    </row>
    <row r="879" spans="7:8" x14ac:dyDescent="0.2">
      <c r="G879" s="8">
        <v>6094</v>
      </c>
      <c r="H879" t="s">
        <v>316</v>
      </c>
    </row>
    <row r="880" spans="7:8" x14ac:dyDescent="0.2">
      <c r="G880" s="8">
        <v>6100</v>
      </c>
      <c r="H880" t="s">
        <v>317</v>
      </c>
    </row>
    <row r="881" spans="7:8" x14ac:dyDescent="0.2">
      <c r="G881" s="8">
        <v>6200</v>
      </c>
      <c r="H881" t="s">
        <v>318</v>
      </c>
    </row>
    <row r="882" spans="7:8" x14ac:dyDescent="0.2">
      <c r="G882" s="8">
        <v>6230</v>
      </c>
      <c r="H882" t="s">
        <v>319</v>
      </c>
    </row>
    <row r="883" spans="7:8" x14ac:dyDescent="0.2">
      <c r="G883" s="8">
        <v>6240</v>
      </c>
      <c r="H883" t="s">
        <v>320</v>
      </c>
    </row>
    <row r="884" spans="7:8" x14ac:dyDescent="0.2">
      <c r="G884" s="8">
        <v>6261</v>
      </c>
      <c r="H884" t="s">
        <v>321</v>
      </c>
    </row>
    <row r="885" spans="7:8" x14ac:dyDescent="0.2">
      <c r="G885" s="8">
        <v>6270</v>
      </c>
      <c r="H885" t="s">
        <v>322</v>
      </c>
    </row>
    <row r="886" spans="7:8" x14ac:dyDescent="0.2">
      <c r="G886" s="8">
        <v>6280</v>
      </c>
      <c r="H886" t="s">
        <v>323</v>
      </c>
    </row>
    <row r="887" spans="7:8" x14ac:dyDescent="0.2">
      <c r="G887" s="8">
        <v>6300</v>
      </c>
      <c r="H887" t="s">
        <v>324</v>
      </c>
    </row>
    <row r="888" spans="7:8" x14ac:dyDescent="0.2">
      <c r="G888" s="8">
        <v>6310</v>
      </c>
      <c r="H888" t="s">
        <v>325</v>
      </c>
    </row>
    <row r="889" spans="7:8" x14ac:dyDescent="0.2">
      <c r="G889" s="8">
        <v>6320</v>
      </c>
      <c r="H889" t="s">
        <v>326</v>
      </c>
    </row>
    <row r="890" spans="7:8" x14ac:dyDescent="0.2">
      <c r="G890" s="8">
        <v>6330</v>
      </c>
      <c r="H890" t="s">
        <v>327</v>
      </c>
    </row>
    <row r="891" spans="7:8" x14ac:dyDescent="0.2">
      <c r="G891" s="8">
        <v>6340</v>
      </c>
      <c r="H891" t="s">
        <v>328</v>
      </c>
    </row>
    <row r="892" spans="7:8" x14ac:dyDescent="0.2">
      <c r="G892" s="8">
        <v>6360</v>
      </c>
      <c r="H892" t="s">
        <v>329</v>
      </c>
    </row>
    <row r="893" spans="7:8" x14ac:dyDescent="0.2">
      <c r="G893" s="8">
        <v>6372</v>
      </c>
      <c r="H893" t="s">
        <v>330</v>
      </c>
    </row>
    <row r="894" spans="7:8" x14ac:dyDescent="0.2">
      <c r="G894" s="8">
        <v>6392</v>
      </c>
      <c r="H894" t="s">
        <v>331</v>
      </c>
    </row>
    <row r="895" spans="7:8" x14ac:dyDescent="0.2">
      <c r="G895" s="8">
        <v>6400</v>
      </c>
      <c r="H895" t="s">
        <v>332</v>
      </c>
    </row>
    <row r="896" spans="7:8" x14ac:dyDescent="0.2">
      <c r="G896" s="8">
        <v>6430</v>
      </c>
      <c r="H896" t="s">
        <v>333</v>
      </c>
    </row>
    <row r="897" spans="7:8" x14ac:dyDescent="0.2">
      <c r="G897" s="8">
        <v>6440</v>
      </c>
      <c r="H897" t="s">
        <v>334</v>
      </c>
    </row>
    <row r="898" spans="7:8" x14ac:dyDescent="0.2">
      <c r="G898" s="8">
        <v>6470</v>
      </c>
      <c r="H898" t="s">
        <v>335</v>
      </c>
    </row>
    <row r="899" spans="7:8" x14ac:dyDescent="0.2">
      <c r="G899" s="8">
        <v>6500</v>
      </c>
      <c r="H899" t="s">
        <v>336</v>
      </c>
    </row>
    <row r="900" spans="7:8" x14ac:dyDescent="0.2">
      <c r="G900" s="8">
        <v>6510</v>
      </c>
      <c r="H900" t="s">
        <v>337</v>
      </c>
    </row>
    <row r="901" spans="7:8" x14ac:dyDescent="0.2">
      <c r="G901" s="8">
        <v>6520</v>
      </c>
      <c r="H901" t="s">
        <v>338</v>
      </c>
    </row>
    <row r="902" spans="7:8" x14ac:dyDescent="0.2">
      <c r="G902" s="8">
        <v>6534</v>
      </c>
      <c r="H902" t="s">
        <v>339</v>
      </c>
    </row>
    <row r="903" spans="7:8" x14ac:dyDescent="0.2">
      <c r="G903" s="8">
        <v>6535</v>
      </c>
      <c r="H903" t="s">
        <v>340</v>
      </c>
    </row>
    <row r="904" spans="7:8" x14ac:dyDescent="0.2">
      <c r="G904" s="8">
        <v>6541</v>
      </c>
      <c r="H904" t="s">
        <v>341</v>
      </c>
    </row>
    <row r="905" spans="7:8" x14ac:dyDescent="0.2">
      <c r="G905" s="8">
        <v>6560</v>
      </c>
      <c r="H905" t="s">
        <v>342</v>
      </c>
    </row>
    <row r="906" spans="7:8" x14ac:dyDescent="0.2">
      <c r="G906" s="8">
        <v>6580</v>
      </c>
      <c r="H906" t="s">
        <v>343</v>
      </c>
    </row>
    <row r="907" spans="7:8" x14ac:dyDescent="0.2">
      <c r="G907" s="8">
        <v>6600</v>
      </c>
      <c r="H907" t="s">
        <v>344</v>
      </c>
    </row>
    <row r="908" spans="7:8" x14ac:dyDescent="0.2">
      <c r="G908" s="8">
        <v>6621</v>
      </c>
      <c r="H908" t="s">
        <v>345</v>
      </c>
    </row>
    <row r="909" spans="7:8" x14ac:dyDescent="0.2">
      <c r="G909" s="8">
        <v>6622</v>
      </c>
      <c r="H909" t="s">
        <v>346</v>
      </c>
    </row>
    <row r="910" spans="7:8" x14ac:dyDescent="0.2">
      <c r="G910" s="8">
        <v>6623</v>
      </c>
      <c r="H910" t="s">
        <v>347</v>
      </c>
    </row>
    <row r="911" spans="7:8" x14ac:dyDescent="0.2">
      <c r="G911" s="8">
        <v>6630</v>
      </c>
      <c r="H911" t="s">
        <v>348</v>
      </c>
    </row>
    <row r="912" spans="7:8" x14ac:dyDescent="0.2">
      <c r="G912" s="8">
        <v>6640</v>
      </c>
      <c r="H912" t="s">
        <v>349</v>
      </c>
    </row>
    <row r="913" spans="7:8" x14ac:dyDescent="0.2">
      <c r="G913" s="8">
        <v>6650</v>
      </c>
      <c r="H913" t="s">
        <v>350</v>
      </c>
    </row>
    <row r="914" spans="7:8" x14ac:dyDescent="0.2">
      <c r="G914" s="8">
        <v>6660</v>
      </c>
      <c r="H914" t="s">
        <v>351</v>
      </c>
    </row>
    <row r="915" spans="7:8" x14ac:dyDescent="0.2">
      <c r="G915" s="8">
        <v>6670</v>
      </c>
      <c r="H915" t="s">
        <v>352</v>
      </c>
    </row>
    <row r="916" spans="7:8" x14ac:dyDescent="0.2">
      <c r="G916" s="8">
        <v>6682</v>
      </c>
      <c r="H916" t="s">
        <v>353</v>
      </c>
    </row>
    <row r="917" spans="7:8" x14ac:dyDescent="0.2">
      <c r="G917" s="8">
        <v>6683</v>
      </c>
      <c r="H917" t="s">
        <v>354</v>
      </c>
    </row>
    <row r="918" spans="7:8" x14ac:dyDescent="0.2">
      <c r="G918" s="8">
        <v>6690</v>
      </c>
      <c r="H918" t="s">
        <v>355</v>
      </c>
    </row>
    <row r="919" spans="7:8" x14ac:dyDescent="0.2">
      <c r="G919" s="8">
        <v>6700</v>
      </c>
      <c r="H919" t="s">
        <v>356</v>
      </c>
    </row>
    <row r="920" spans="7:8" x14ac:dyDescent="0.2">
      <c r="G920" s="8">
        <v>6705</v>
      </c>
      <c r="H920" t="s">
        <v>357</v>
      </c>
    </row>
    <row r="921" spans="7:8" x14ac:dyDescent="0.2">
      <c r="G921" s="8">
        <v>6710</v>
      </c>
      <c r="H921" t="s">
        <v>358</v>
      </c>
    </row>
    <row r="922" spans="7:8" x14ac:dyDescent="0.2">
      <c r="G922" s="8">
        <v>6715</v>
      </c>
      <c r="H922" t="s">
        <v>359</v>
      </c>
    </row>
    <row r="923" spans="7:8" x14ac:dyDescent="0.2">
      <c r="G923" s="8">
        <v>6720</v>
      </c>
      <c r="H923" t="s">
        <v>360</v>
      </c>
    </row>
    <row r="924" spans="7:8" x14ac:dyDescent="0.2">
      <c r="G924" s="8">
        <v>6731</v>
      </c>
      <c r="H924" t="s">
        <v>361</v>
      </c>
    </row>
    <row r="925" spans="7:8" x14ac:dyDescent="0.2">
      <c r="G925" s="8">
        <v>6740</v>
      </c>
      <c r="H925" t="s">
        <v>362</v>
      </c>
    </row>
    <row r="926" spans="7:8" x14ac:dyDescent="0.2">
      <c r="G926" s="8">
        <v>6752</v>
      </c>
      <c r="H926" t="s">
        <v>363</v>
      </c>
    </row>
    <row r="927" spans="7:8" x14ac:dyDescent="0.2">
      <c r="G927" s="8">
        <v>6753</v>
      </c>
      <c r="H927" t="s">
        <v>364</v>
      </c>
    </row>
    <row r="928" spans="7:8" x14ac:dyDescent="0.2">
      <c r="G928" s="8">
        <v>6760</v>
      </c>
      <c r="H928" t="s">
        <v>365</v>
      </c>
    </row>
    <row r="929" spans="7:8" x14ac:dyDescent="0.2">
      <c r="G929" s="8">
        <v>6771</v>
      </c>
      <c r="H929" t="s">
        <v>366</v>
      </c>
    </row>
    <row r="930" spans="7:8" x14ac:dyDescent="0.2">
      <c r="G930" s="8">
        <v>6780</v>
      </c>
      <c r="H930" t="s">
        <v>367</v>
      </c>
    </row>
    <row r="931" spans="7:8" x14ac:dyDescent="0.2">
      <c r="G931" s="8">
        <v>6792</v>
      </c>
      <c r="H931" t="s">
        <v>368</v>
      </c>
    </row>
    <row r="932" spans="7:8" x14ac:dyDescent="0.2">
      <c r="G932" s="8">
        <v>6800</v>
      </c>
      <c r="H932" t="s">
        <v>369</v>
      </c>
    </row>
    <row r="933" spans="7:8" x14ac:dyDescent="0.2">
      <c r="G933" s="8">
        <v>6818</v>
      </c>
      <c r="H933" t="s">
        <v>370</v>
      </c>
    </row>
    <row r="934" spans="7:8" x14ac:dyDescent="0.2">
      <c r="G934" s="8">
        <v>6823</v>
      </c>
      <c r="H934" t="s">
        <v>371</v>
      </c>
    </row>
    <row r="935" spans="7:8" x14ac:dyDescent="0.2">
      <c r="G935" s="8">
        <v>6830</v>
      </c>
      <c r="H935" t="s">
        <v>372</v>
      </c>
    </row>
    <row r="936" spans="7:8" x14ac:dyDescent="0.2">
      <c r="G936" s="8">
        <v>6840</v>
      </c>
      <c r="H936" t="s">
        <v>373</v>
      </c>
    </row>
    <row r="937" spans="7:8" x14ac:dyDescent="0.2">
      <c r="G937" s="8">
        <v>6851</v>
      </c>
      <c r="H937" t="s">
        <v>374</v>
      </c>
    </row>
    <row r="938" spans="7:8" x14ac:dyDescent="0.2">
      <c r="G938" s="8">
        <v>6852</v>
      </c>
      <c r="H938" t="s">
        <v>375</v>
      </c>
    </row>
    <row r="939" spans="7:8" x14ac:dyDescent="0.2">
      <c r="G939" s="8">
        <v>6853</v>
      </c>
      <c r="H939" t="s">
        <v>376</v>
      </c>
    </row>
    <row r="940" spans="7:8" x14ac:dyDescent="0.2">
      <c r="G940" s="8">
        <v>6854</v>
      </c>
      <c r="H940" t="s">
        <v>377</v>
      </c>
    </row>
    <row r="941" spans="7:8" x14ac:dyDescent="0.2">
      <c r="G941" s="8">
        <v>6855</v>
      </c>
      <c r="H941" t="s">
        <v>378</v>
      </c>
    </row>
    <row r="942" spans="7:8" x14ac:dyDescent="0.2">
      <c r="G942" s="8">
        <v>6857</v>
      </c>
      <c r="H942" t="s">
        <v>379</v>
      </c>
    </row>
    <row r="943" spans="7:8" x14ac:dyDescent="0.2">
      <c r="G943" s="8">
        <v>6862</v>
      </c>
      <c r="H943" t="s">
        <v>380</v>
      </c>
    </row>
    <row r="944" spans="7:8" x14ac:dyDescent="0.2">
      <c r="G944" s="8">
        <v>6870</v>
      </c>
      <c r="H944" t="s">
        <v>381</v>
      </c>
    </row>
    <row r="945" spans="7:8" x14ac:dyDescent="0.2">
      <c r="G945" s="8">
        <v>6880</v>
      </c>
      <c r="H945" t="s">
        <v>382</v>
      </c>
    </row>
    <row r="946" spans="7:8" x14ac:dyDescent="0.2">
      <c r="G946" s="8">
        <v>6893</v>
      </c>
      <c r="H946" t="s">
        <v>383</v>
      </c>
    </row>
    <row r="947" spans="7:8" x14ac:dyDescent="0.2">
      <c r="G947" s="8">
        <v>6900</v>
      </c>
      <c r="H947" t="s">
        <v>384</v>
      </c>
    </row>
    <row r="948" spans="7:8" x14ac:dyDescent="0.2">
      <c r="G948" s="8">
        <v>6920</v>
      </c>
      <c r="H948" t="s">
        <v>385</v>
      </c>
    </row>
    <row r="949" spans="7:8" x14ac:dyDescent="0.2">
      <c r="G949" s="8">
        <v>6933</v>
      </c>
      <c r="H949" t="s">
        <v>386</v>
      </c>
    </row>
    <row r="950" spans="7:8" x14ac:dyDescent="0.2">
      <c r="G950" s="8">
        <v>6940</v>
      </c>
      <c r="H950" t="s">
        <v>387</v>
      </c>
    </row>
    <row r="951" spans="7:8" x14ac:dyDescent="0.2">
      <c r="G951" s="8">
        <v>6950</v>
      </c>
      <c r="H951" t="s">
        <v>388</v>
      </c>
    </row>
    <row r="952" spans="7:8" x14ac:dyDescent="0.2">
      <c r="G952" s="8">
        <v>6960</v>
      </c>
      <c r="H952" t="s">
        <v>389</v>
      </c>
    </row>
    <row r="953" spans="7:8" x14ac:dyDescent="0.2">
      <c r="G953" s="8">
        <v>6971</v>
      </c>
      <c r="H953" t="s">
        <v>390</v>
      </c>
    </row>
    <row r="954" spans="7:8" x14ac:dyDescent="0.2">
      <c r="G954" s="8">
        <v>6973</v>
      </c>
      <c r="H954" t="s">
        <v>391</v>
      </c>
    </row>
    <row r="955" spans="7:8" x14ac:dyDescent="0.2">
      <c r="G955" s="8">
        <v>6980</v>
      </c>
      <c r="H955" t="s">
        <v>392</v>
      </c>
    </row>
    <row r="956" spans="7:8" x14ac:dyDescent="0.2">
      <c r="G956" s="8">
        <v>6990</v>
      </c>
      <c r="H956" t="s">
        <v>393</v>
      </c>
    </row>
    <row r="957" spans="7:8" x14ac:dyDescent="0.2">
      <c r="G957" s="8">
        <v>7000</v>
      </c>
      <c r="H957" t="s">
        <v>394</v>
      </c>
    </row>
    <row r="958" spans="7:8" x14ac:dyDescent="0.2">
      <c r="G958" s="8">
        <v>7007</v>
      </c>
      <c r="H958" t="s">
        <v>395</v>
      </c>
    </row>
    <row r="959" spans="7:8" x14ac:dyDescent="0.2">
      <c r="G959" s="8">
        <v>7080</v>
      </c>
      <c r="H959" t="s">
        <v>396</v>
      </c>
    </row>
    <row r="960" spans="7:8" x14ac:dyDescent="0.2">
      <c r="G960" s="8">
        <v>7100</v>
      </c>
      <c r="H960" t="s">
        <v>397</v>
      </c>
    </row>
    <row r="961" spans="7:8" x14ac:dyDescent="0.2">
      <c r="G961" s="8">
        <v>7120</v>
      </c>
      <c r="H961" t="s">
        <v>398</v>
      </c>
    </row>
    <row r="962" spans="7:8" x14ac:dyDescent="0.2">
      <c r="G962" s="8">
        <v>7130</v>
      </c>
      <c r="H962" t="s">
        <v>399</v>
      </c>
    </row>
    <row r="963" spans="7:8" x14ac:dyDescent="0.2">
      <c r="G963" s="8">
        <v>7140</v>
      </c>
      <c r="H963" t="s">
        <v>400</v>
      </c>
    </row>
    <row r="964" spans="7:8" x14ac:dyDescent="0.2">
      <c r="G964" s="8">
        <v>7150</v>
      </c>
      <c r="H964" t="s">
        <v>401</v>
      </c>
    </row>
    <row r="965" spans="7:8" x14ac:dyDescent="0.2">
      <c r="G965" s="8">
        <v>7160</v>
      </c>
      <c r="H965" t="s">
        <v>402</v>
      </c>
    </row>
    <row r="966" spans="7:8" x14ac:dyDescent="0.2">
      <c r="G966" s="8">
        <v>7171</v>
      </c>
      <c r="H966" t="s">
        <v>403</v>
      </c>
    </row>
    <row r="967" spans="7:8" x14ac:dyDescent="0.2">
      <c r="G967" s="8">
        <v>7173</v>
      </c>
      <c r="H967" t="s">
        <v>404</v>
      </c>
    </row>
    <row r="968" spans="7:8" x14ac:dyDescent="0.2">
      <c r="G968" s="8">
        <v>7182</v>
      </c>
      <c r="H968" t="s">
        <v>405</v>
      </c>
    </row>
    <row r="969" spans="7:8" x14ac:dyDescent="0.2">
      <c r="G969" s="8">
        <v>7183</v>
      </c>
      <c r="H969" t="s">
        <v>406</v>
      </c>
    </row>
    <row r="970" spans="7:8" x14ac:dyDescent="0.2">
      <c r="G970" s="8">
        <v>7184</v>
      </c>
      <c r="H970" t="s">
        <v>407</v>
      </c>
    </row>
    <row r="971" spans="7:8" x14ac:dyDescent="0.2">
      <c r="G971" s="8">
        <v>7190</v>
      </c>
      <c r="H971" t="s">
        <v>408</v>
      </c>
    </row>
    <row r="972" spans="7:8" x14ac:dyDescent="0.2">
      <c r="G972" s="8">
        <v>7200</v>
      </c>
      <c r="H972" t="s">
        <v>409</v>
      </c>
    </row>
    <row r="973" spans="7:8" x14ac:dyDescent="0.2">
      <c r="G973" s="8">
        <v>7250</v>
      </c>
      <c r="H973" t="s">
        <v>410</v>
      </c>
    </row>
    <row r="974" spans="7:8" x14ac:dyDescent="0.2">
      <c r="G974" s="8">
        <v>7260</v>
      </c>
      <c r="H974" t="s">
        <v>411</v>
      </c>
    </row>
    <row r="975" spans="7:8" x14ac:dyDescent="0.2">
      <c r="G975" s="8">
        <v>7270</v>
      </c>
      <c r="H975" t="s">
        <v>412</v>
      </c>
    </row>
    <row r="976" spans="7:8" x14ac:dyDescent="0.2">
      <c r="G976" s="8">
        <v>7280</v>
      </c>
      <c r="H976" t="s">
        <v>413</v>
      </c>
    </row>
    <row r="977" spans="7:8" x14ac:dyDescent="0.2">
      <c r="G977" s="8">
        <v>7300</v>
      </c>
      <c r="H977" t="s">
        <v>414</v>
      </c>
    </row>
    <row r="978" spans="7:8" x14ac:dyDescent="0.2">
      <c r="G978" s="8">
        <v>7321</v>
      </c>
      <c r="H978" t="s">
        <v>415</v>
      </c>
    </row>
    <row r="979" spans="7:8" x14ac:dyDescent="0.2">
      <c r="G979" s="8">
        <v>7323</v>
      </c>
      <c r="H979" t="s">
        <v>416</v>
      </c>
    </row>
    <row r="980" spans="7:8" x14ac:dyDescent="0.2">
      <c r="G980" s="8">
        <v>7330</v>
      </c>
      <c r="H980" t="s">
        <v>417</v>
      </c>
    </row>
    <row r="981" spans="7:8" x14ac:dyDescent="0.2">
      <c r="G981" s="8">
        <v>7361</v>
      </c>
      <c r="H981" t="s">
        <v>418</v>
      </c>
    </row>
    <row r="982" spans="7:8" x14ac:dyDescent="0.2">
      <c r="G982" s="8">
        <v>7362</v>
      </c>
      <c r="H982" t="s">
        <v>419</v>
      </c>
    </row>
    <row r="983" spans="7:8" x14ac:dyDescent="0.2">
      <c r="G983" s="8">
        <v>7400</v>
      </c>
      <c r="H983" t="s">
        <v>420</v>
      </c>
    </row>
    <row r="984" spans="7:8" x14ac:dyDescent="0.2">
      <c r="G984" s="8">
        <v>7401</v>
      </c>
      <c r="H984" t="s">
        <v>421</v>
      </c>
    </row>
    <row r="985" spans="7:8" x14ac:dyDescent="0.2">
      <c r="G985" s="8">
        <v>7430</v>
      </c>
      <c r="H985" t="s">
        <v>422</v>
      </c>
    </row>
    <row r="986" spans="7:8" x14ac:dyDescent="0.2">
      <c r="G986" s="8">
        <v>7441</v>
      </c>
      <c r="H986" t="s">
        <v>423</v>
      </c>
    </row>
    <row r="987" spans="7:8" x14ac:dyDescent="0.2">
      <c r="G987" s="8">
        <v>7442</v>
      </c>
      <c r="H987" t="s">
        <v>424</v>
      </c>
    </row>
    <row r="988" spans="7:8" x14ac:dyDescent="0.2">
      <c r="G988" s="8">
        <v>7451</v>
      </c>
      <c r="H988" t="s">
        <v>425</v>
      </c>
    </row>
    <row r="989" spans="7:8" x14ac:dyDescent="0.2">
      <c r="G989" s="8">
        <v>7470</v>
      </c>
      <c r="H989" t="s">
        <v>426</v>
      </c>
    </row>
    <row r="990" spans="7:8" x14ac:dyDescent="0.2">
      <c r="G990" s="8">
        <v>7480</v>
      </c>
      <c r="H990" t="s">
        <v>427</v>
      </c>
    </row>
    <row r="991" spans="7:8" x14ac:dyDescent="0.2">
      <c r="G991" s="8">
        <v>7490</v>
      </c>
      <c r="H991" t="s">
        <v>428</v>
      </c>
    </row>
    <row r="992" spans="7:8" x14ac:dyDescent="0.2">
      <c r="G992" s="8">
        <v>7500</v>
      </c>
      <c r="H992" t="s">
        <v>429</v>
      </c>
    </row>
    <row r="993" spans="7:8" x14ac:dyDescent="0.2">
      <c r="G993" s="8">
        <v>7540</v>
      </c>
      <c r="H993" t="s">
        <v>430</v>
      </c>
    </row>
    <row r="994" spans="7:8" x14ac:dyDescent="0.2">
      <c r="G994" s="8">
        <v>7550</v>
      </c>
      <c r="H994" t="s">
        <v>431</v>
      </c>
    </row>
    <row r="995" spans="7:8" x14ac:dyDescent="0.2">
      <c r="G995" s="8">
        <v>7560</v>
      </c>
      <c r="H995" t="s">
        <v>432</v>
      </c>
    </row>
    <row r="996" spans="7:8" x14ac:dyDescent="0.2">
      <c r="G996" s="8">
        <v>7570</v>
      </c>
      <c r="H996" t="s">
        <v>433</v>
      </c>
    </row>
    <row r="997" spans="7:8" x14ac:dyDescent="0.2">
      <c r="G997" s="8">
        <v>7600</v>
      </c>
      <c r="H997" t="s">
        <v>434</v>
      </c>
    </row>
    <row r="998" spans="7:8" x14ac:dyDescent="0.2">
      <c r="G998" s="8">
        <v>7620</v>
      </c>
      <c r="H998" t="s">
        <v>435</v>
      </c>
    </row>
    <row r="999" spans="7:8" x14ac:dyDescent="0.2">
      <c r="G999" s="8">
        <v>7650</v>
      </c>
      <c r="H999" t="s">
        <v>436</v>
      </c>
    </row>
    <row r="1000" spans="7:8" x14ac:dyDescent="0.2">
      <c r="G1000" s="8">
        <v>7660</v>
      </c>
      <c r="H1000" t="s">
        <v>437</v>
      </c>
    </row>
    <row r="1001" spans="7:8" x14ac:dyDescent="0.2">
      <c r="G1001" s="8">
        <v>7673</v>
      </c>
      <c r="H1001" t="s">
        <v>438</v>
      </c>
    </row>
    <row r="1002" spans="7:8" x14ac:dyDescent="0.2">
      <c r="G1002" s="8">
        <v>7680</v>
      </c>
      <c r="H1002" t="s">
        <v>439</v>
      </c>
    </row>
    <row r="1003" spans="7:8" x14ac:dyDescent="0.2">
      <c r="G1003" s="8">
        <v>7700</v>
      </c>
      <c r="H1003" t="s">
        <v>440</v>
      </c>
    </row>
    <row r="1004" spans="7:8" x14ac:dyDescent="0.2">
      <c r="G1004" s="8">
        <v>7730</v>
      </c>
      <c r="H1004" t="s">
        <v>441</v>
      </c>
    </row>
    <row r="1005" spans="7:8" x14ac:dyDescent="0.2">
      <c r="G1005" s="8">
        <v>7741</v>
      </c>
      <c r="H1005" t="s">
        <v>442</v>
      </c>
    </row>
    <row r="1006" spans="7:8" x14ac:dyDescent="0.2">
      <c r="G1006" s="8">
        <v>7742</v>
      </c>
      <c r="H1006" t="s">
        <v>443</v>
      </c>
    </row>
    <row r="1007" spans="7:8" x14ac:dyDescent="0.2">
      <c r="G1007" s="8">
        <v>7752</v>
      </c>
      <c r="H1007" t="s">
        <v>444</v>
      </c>
    </row>
    <row r="1008" spans="7:8" x14ac:dyDescent="0.2">
      <c r="G1008" s="8">
        <v>7755</v>
      </c>
      <c r="H1008" t="s">
        <v>445</v>
      </c>
    </row>
    <row r="1009" spans="7:8" x14ac:dyDescent="0.2">
      <c r="G1009" s="8">
        <v>7760</v>
      </c>
      <c r="H1009" t="s">
        <v>446</v>
      </c>
    </row>
    <row r="1010" spans="7:8" x14ac:dyDescent="0.2">
      <c r="G1010" s="8">
        <v>7770</v>
      </c>
      <c r="H1010" t="s">
        <v>447</v>
      </c>
    </row>
    <row r="1011" spans="7:8" x14ac:dyDescent="0.2">
      <c r="G1011" s="8">
        <v>7790</v>
      </c>
      <c r="H1011" t="s">
        <v>448</v>
      </c>
    </row>
    <row r="1012" spans="7:8" x14ac:dyDescent="0.2">
      <c r="G1012" s="8">
        <v>7800</v>
      </c>
      <c r="H1012" t="s">
        <v>449</v>
      </c>
    </row>
    <row r="1013" spans="7:8" x14ac:dyDescent="0.2">
      <c r="G1013" s="8">
        <v>7830</v>
      </c>
      <c r="H1013" t="s">
        <v>450</v>
      </c>
    </row>
    <row r="1014" spans="7:8" x14ac:dyDescent="0.2">
      <c r="G1014" s="8">
        <v>7840</v>
      </c>
      <c r="H1014" t="s">
        <v>451</v>
      </c>
    </row>
    <row r="1015" spans="7:8" x14ac:dyDescent="0.2">
      <c r="G1015" s="8">
        <v>7850</v>
      </c>
      <c r="H1015" t="s">
        <v>452</v>
      </c>
    </row>
    <row r="1016" spans="7:8" x14ac:dyDescent="0.2">
      <c r="G1016" s="8">
        <v>7860</v>
      </c>
      <c r="H1016" t="s">
        <v>453</v>
      </c>
    </row>
    <row r="1017" spans="7:8" x14ac:dyDescent="0.2">
      <c r="G1017" s="8">
        <v>7870</v>
      </c>
      <c r="H1017" t="s">
        <v>454</v>
      </c>
    </row>
    <row r="1018" spans="7:8" x14ac:dyDescent="0.2">
      <c r="G1018" s="8">
        <v>7884</v>
      </c>
      <c r="H1018" t="s">
        <v>455</v>
      </c>
    </row>
    <row r="1019" spans="7:8" x14ac:dyDescent="0.2">
      <c r="G1019" s="8">
        <v>7900</v>
      </c>
      <c r="H1019" t="s">
        <v>456</v>
      </c>
    </row>
    <row r="1020" spans="7:8" x14ac:dyDescent="0.2">
      <c r="G1020" s="8">
        <v>7950</v>
      </c>
      <c r="H1020" t="s">
        <v>457</v>
      </c>
    </row>
    <row r="1021" spans="7:8" x14ac:dyDescent="0.2">
      <c r="G1021" s="8">
        <v>7960</v>
      </c>
      <c r="H1021" t="s">
        <v>458</v>
      </c>
    </row>
    <row r="1022" spans="7:8" x14ac:dyDescent="0.2">
      <c r="G1022" s="8">
        <v>7970</v>
      </c>
      <c r="H1022" t="s">
        <v>459</v>
      </c>
    </row>
    <row r="1023" spans="7:8" x14ac:dyDescent="0.2">
      <c r="G1023" s="8">
        <v>7980</v>
      </c>
      <c r="H1023" t="s">
        <v>460</v>
      </c>
    </row>
    <row r="1024" spans="7:8" x14ac:dyDescent="0.2">
      <c r="G1024" s="8">
        <v>7990</v>
      </c>
      <c r="H1024" t="s">
        <v>461</v>
      </c>
    </row>
    <row r="1025" spans="7:8" x14ac:dyDescent="0.2">
      <c r="G1025" s="8">
        <v>8000</v>
      </c>
      <c r="H1025" t="s">
        <v>462</v>
      </c>
    </row>
    <row r="1026" spans="7:8" x14ac:dyDescent="0.2">
      <c r="G1026" s="8">
        <v>8011</v>
      </c>
      <c r="H1026" t="s">
        <v>462</v>
      </c>
    </row>
    <row r="1027" spans="7:8" x14ac:dyDescent="0.2">
      <c r="G1027" s="8">
        <v>8200</v>
      </c>
      <c r="H1027" t="s">
        <v>463</v>
      </c>
    </row>
    <row r="1028" spans="7:8" x14ac:dyDescent="0.2">
      <c r="G1028" s="8">
        <v>8210</v>
      </c>
      <c r="H1028" t="s">
        <v>464</v>
      </c>
    </row>
    <row r="1029" spans="7:8" x14ac:dyDescent="0.2">
      <c r="G1029" s="8">
        <v>8220</v>
      </c>
      <c r="H1029" t="s">
        <v>465</v>
      </c>
    </row>
    <row r="1030" spans="7:8" x14ac:dyDescent="0.2">
      <c r="G1030" s="8">
        <v>8230</v>
      </c>
      <c r="H1030" t="s">
        <v>466</v>
      </c>
    </row>
    <row r="1031" spans="7:8" x14ac:dyDescent="0.2">
      <c r="G1031" s="8">
        <v>8240</v>
      </c>
      <c r="H1031" t="s">
        <v>467</v>
      </c>
    </row>
    <row r="1032" spans="7:8" x14ac:dyDescent="0.2">
      <c r="G1032" s="8">
        <v>8245</v>
      </c>
      <c r="H1032" t="s">
        <v>468</v>
      </c>
    </row>
    <row r="1033" spans="7:8" x14ac:dyDescent="0.2">
      <c r="G1033" s="8">
        <v>8250</v>
      </c>
      <c r="H1033" t="s">
        <v>469</v>
      </c>
    </row>
    <row r="1034" spans="7:8" x14ac:dyDescent="0.2">
      <c r="G1034" s="8">
        <v>8260</v>
      </c>
      <c r="H1034" t="s">
        <v>470</v>
      </c>
    </row>
    <row r="1035" spans="7:8" x14ac:dyDescent="0.2">
      <c r="G1035" s="8">
        <v>8270</v>
      </c>
      <c r="H1035" t="s">
        <v>471</v>
      </c>
    </row>
    <row r="1036" spans="7:8" x14ac:dyDescent="0.2">
      <c r="G1036" s="8">
        <v>8300</v>
      </c>
      <c r="H1036" t="s">
        <v>472</v>
      </c>
    </row>
    <row r="1037" spans="7:8" x14ac:dyDescent="0.2">
      <c r="G1037" s="8">
        <v>8305</v>
      </c>
      <c r="H1037" t="s">
        <v>473</v>
      </c>
    </row>
    <row r="1038" spans="7:8" x14ac:dyDescent="0.2">
      <c r="G1038" s="8">
        <v>8310</v>
      </c>
      <c r="H1038" t="s">
        <v>474</v>
      </c>
    </row>
    <row r="1039" spans="7:8" x14ac:dyDescent="0.2">
      <c r="G1039" s="8">
        <v>8320</v>
      </c>
      <c r="H1039" t="s">
        <v>475</v>
      </c>
    </row>
    <row r="1040" spans="7:8" x14ac:dyDescent="0.2">
      <c r="G1040" s="8">
        <v>8330</v>
      </c>
      <c r="H1040" t="s">
        <v>476</v>
      </c>
    </row>
    <row r="1041" spans="7:8" x14ac:dyDescent="0.2">
      <c r="G1041" s="8">
        <v>8340</v>
      </c>
      <c r="H1041" t="s">
        <v>477</v>
      </c>
    </row>
    <row r="1042" spans="7:8" x14ac:dyDescent="0.2">
      <c r="G1042" s="8">
        <v>8350</v>
      </c>
      <c r="H1042" t="s">
        <v>478</v>
      </c>
    </row>
    <row r="1043" spans="7:8" x14ac:dyDescent="0.2">
      <c r="G1043" s="8">
        <v>8355</v>
      </c>
      <c r="H1043" t="s">
        <v>479</v>
      </c>
    </row>
    <row r="1044" spans="7:8" x14ac:dyDescent="0.2">
      <c r="G1044" s="8">
        <v>8361</v>
      </c>
      <c r="H1044" t="s">
        <v>480</v>
      </c>
    </row>
    <row r="1045" spans="7:8" x14ac:dyDescent="0.2">
      <c r="G1045" s="8">
        <v>8362</v>
      </c>
      <c r="H1045" t="s">
        <v>481</v>
      </c>
    </row>
    <row r="1046" spans="7:8" x14ac:dyDescent="0.2">
      <c r="G1046" s="8">
        <v>8370</v>
      </c>
      <c r="H1046" t="s">
        <v>482</v>
      </c>
    </row>
    <row r="1047" spans="7:8" x14ac:dyDescent="0.2">
      <c r="G1047" s="8">
        <v>8380</v>
      </c>
      <c r="H1047" t="s">
        <v>483</v>
      </c>
    </row>
    <row r="1048" spans="7:8" x14ac:dyDescent="0.2">
      <c r="G1048" s="8">
        <v>8381</v>
      </c>
      <c r="H1048" t="s">
        <v>484</v>
      </c>
    </row>
    <row r="1049" spans="7:8" x14ac:dyDescent="0.2">
      <c r="G1049" s="8">
        <v>8382</v>
      </c>
      <c r="H1049" t="s">
        <v>485</v>
      </c>
    </row>
    <row r="1050" spans="7:8" x14ac:dyDescent="0.2">
      <c r="G1050" s="8">
        <v>8400</v>
      </c>
      <c r="H1050" t="s">
        <v>486</v>
      </c>
    </row>
    <row r="1051" spans="7:8" x14ac:dyDescent="0.2">
      <c r="G1051" s="8">
        <v>8410</v>
      </c>
      <c r="H1051" t="s">
        <v>487</v>
      </c>
    </row>
    <row r="1052" spans="7:8" x14ac:dyDescent="0.2">
      <c r="G1052" s="8">
        <v>8420</v>
      </c>
      <c r="H1052" t="s">
        <v>488</v>
      </c>
    </row>
    <row r="1053" spans="7:8" x14ac:dyDescent="0.2">
      <c r="G1053" s="8">
        <v>8444</v>
      </c>
      <c r="H1053" t="s">
        <v>489</v>
      </c>
    </row>
    <row r="1054" spans="7:8" x14ac:dyDescent="0.2">
      <c r="G1054" s="8">
        <v>8450</v>
      </c>
      <c r="H1054" t="s">
        <v>490</v>
      </c>
    </row>
    <row r="1055" spans="7:8" x14ac:dyDescent="0.2">
      <c r="G1055" s="8">
        <v>8462</v>
      </c>
      <c r="H1055" t="s">
        <v>491</v>
      </c>
    </row>
    <row r="1056" spans="7:8" x14ac:dyDescent="0.2">
      <c r="G1056" s="8">
        <v>8464</v>
      </c>
      <c r="H1056" t="s">
        <v>492</v>
      </c>
    </row>
    <row r="1057" spans="7:8" x14ac:dyDescent="0.2">
      <c r="G1057" s="8">
        <v>8471</v>
      </c>
      <c r="H1057" t="s">
        <v>493</v>
      </c>
    </row>
    <row r="1058" spans="7:8" x14ac:dyDescent="0.2">
      <c r="G1058" s="8">
        <v>8472</v>
      </c>
      <c r="H1058" t="s">
        <v>494</v>
      </c>
    </row>
    <row r="1059" spans="7:8" x14ac:dyDescent="0.2">
      <c r="G1059" s="8">
        <v>8500</v>
      </c>
      <c r="H1059" t="s">
        <v>495</v>
      </c>
    </row>
    <row r="1060" spans="7:8" x14ac:dyDescent="0.2">
      <c r="G1060" s="8">
        <v>8520</v>
      </c>
      <c r="H1060" t="s">
        <v>496</v>
      </c>
    </row>
    <row r="1061" spans="7:8" x14ac:dyDescent="0.2">
      <c r="G1061" s="8">
        <v>8530</v>
      </c>
      <c r="H1061" t="s">
        <v>497</v>
      </c>
    </row>
    <row r="1062" spans="7:8" x14ac:dyDescent="0.2">
      <c r="G1062" s="8">
        <v>8541</v>
      </c>
      <c r="H1062" t="s">
        <v>498</v>
      </c>
    </row>
    <row r="1063" spans="7:8" x14ac:dyDescent="0.2">
      <c r="G1063" s="8">
        <v>8543</v>
      </c>
      <c r="H1063" t="s">
        <v>499</v>
      </c>
    </row>
    <row r="1064" spans="7:8" x14ac:dyDescent="0.2">
      <c r="G1064" s="8">
        <v>8544</v>
      </c>
      <c r="H1064" t="s">
        <v>500</v>
      </c>
    </row>
    <row r="1065" spans="7:8" x14ac:dyDescent="0.2">
      <c r="G1065" s="8">
        <v>8550</v>
      </c>
      <c r="H1065" t="s">
        <v>501</v>
      </c>
    </row>
    <row r="1066" spans="7:8" x14ac:dyDescent="0.2">
      <c r="G1066" s="8">
        <v>8560</v>
      </c>
      <c r="H1066" t="s">
        <v>502</v>
      </c>
    </row>
    <row r="1067" spans="7:8" x14ac:dyDescent="0.2">
      <c r="G1067" s="8">
        <v>8570</v>
      </c>
      <c r="H1067" t="s">
        <v>503</v>
      </c>
    </row>
    <row r="1068" spans="7:8" x14ac:dyDescent="0.2">
      <c r="G1068" s="8">
        <v>8581</v>
      </c>
      <c r="H1068" t="s">
        <v>504</v>
      </c>
    </row>
    <row r="1069" spans="7:8" x14ac:dyDescent="0.2">
      <c r="G1069" s="8">
        <v>8585</v>
      </c>
      <c r="H1069" t="s">
        <v>505</v>
      </c>
    </row>
    <row r="1070" spans="7:8" x14ac:dyDescent="0.2">
      <c r="G1070" s="8">
        <v>8586</v>
      </c>
      <c r="H1070" t="s">
        <v>506</v>
      </c>
    </row>
    <row r="1071" spans="7:8" x14ac:dyDescent="0.2">
      <c r="G1071" s="8">
        <v>8592</v>
      </c>
      <c r="H1071" t="s">
        <v>507</v>
      </c>
    </row>
    <row r="1072" spans="7:8" x14ac:dyDescent="0.2">
      <c r="G1072" s="8">
        <v>8600</v>
      </c>
      <c r="H1072" t="s">
        <v>508</v>
      </c>
    </row>
    <row r="1073" spans="7:8" x14ac:dyDescent="0.2">
      <c r="G1073" s="8">
        <v>8620</v>
      </c>
      <c r="H1073" t="s">
        <v>509</v>
      </c>
    </row>
    <row r="1074" spans="7:8" x14ac:dyDescent="0.2">
      <c r="G1074" s="8">
        <v>8632</v>
      </c>
      <c r="H1074" t="s">
        <v>510</v>
      </c>
    </row>
    <row r="1075" spans="7:8" x14ac:dyDescent="0.2">
      <c r="G1075" s="8">
        <v>8641</v>
      </c>
      <c r="H1075" t="s">
        <v>511</v>
      </c>
    </row>
    <row r="1076" spans="7:8" x14ac:dyDescent="0.2">
      <c r="G1076" s="8">
        <v>8643</v>
      </c>
      <c r="H1076" t="s">
        <v>512</v>
      </c>
    </row>
    <row r="1077" spans="7:8" x14ac:dyDescent="0.2">
      <c r="G1077" s="8">
        <v>8653</v>
      </c>
      <c r="H1077" t="s">
        <v>513</v>
      </c>
    </row>
    <row r="1078" spans="7:8" x14ac:dyDescent="0.2">
      <c r="G1078" s="8">
        <v>8654</v>
      </c>
      <c r="H1078" t="s">
        <v>514</v>
      </c>
    </row>
    <row r="1079" spans="7:8" x14ac:dyDescent="0.2">
      <c r="G1079" s="8">
        <v>8660</v>
      </c>
      <c r="H1079" t="s">
        <v>515</v>
      </c>
    </row>
    <row r="1080" spans="7:8" x14ac:dyDescent="0.2">
      <c r="G1080" s="8">
        <v>8670</v>
      </c>
      <c r="H1080" t="s">
        <v>516</v>
      </c>
    </row>
    <row r="1081" spans="7:8" x14ac:dyDescent="0.2">
      <c r="G1081" s="8">
        <v>8680</v>
      </c>
      <c r="H1081" t="s">
        <v>517</v>
      </c>
    </row>
    <row r="1082" spans="7:8" x14ac:dyDescent="0.2">
      <c r="G1082" s="8">
        <v>8700</v>
      </c>
      <c r="H1082" t="s">
        <v>518</v>
      </c>
    </row>
    <row r="1083" spans="7:8" x14ac:dyDescent="0.2">
      <c r="G1083" s="8">
        <v>8721</v>
      </c>
      <c r="H1083" t="s">
        <v>519</v>
      </c>
    </row>
    <row r="1084" spans="7:8" x14ac:dyDescent="0.2">
      <c r="G1084" s="8">
        <v>8722</v>
      </c>
      <c r="H1084" t="s">
        <v>520</v>
      </c>
    </row>
    <row r="1085" spans="7:8" x14ac:dyDescent="0.2">
      <c r="G1085" s="8">
        <v>8723</v>
      </c>
      <c r="H1085" t="s">
        <v>521</v>
      </c>
    </row>
    <row r="1086" spans="7:8" x14ac:dyDescent="0.2">
      <c r="G1086" s="8">
        <v>8732</v>
      </c>
      <c r="H1086" t="s">
        <v>522</v>
      </c>
    </row>
    <row r="1087" spans="7:8" x14ac:dyDescent="0.2">
      <c r="G1087" s="8">
        <v>8740</v>
      </c>
      <c r="H1087" t="s">
        <v>523</v>
      </c>
    </row>
    <row r="1088" spans="7:8" x14ac:dyDescent="0.2">
      <c r="G1088" s="8">
        <v>8751</v>
      </c>
      <c r="H1088" t="s">
        <v>524</v>
      </c>
    </row>
    <row r="1089" spans="7:8" x14ac:dyDescent="0.2">
      <c r="G1089" s="8">
        <v>8752</v>
      </c>
      <c r="H1089" t="s">
        <v>525</v>
      </c>
    </row>
    <row r="1090" spans="7:8" x14ac:dyDescent="0.2">
      <c r="G1090" s="8">
        <v>8762</v>
      </c>
      <c r="H1090" t="s">
        <v>526</v>
      </c>
    </row>
    <row r="1091" spans="7:8" x14ac:dyDescent="0.2">
      <c r="G1091" s="8">
        <v>8763</v>
      </c>
      <c r="H1091" t="s">
        <v>527</v>
      </c>
    </row>
    <row r="1092" spans="7:8" x14ac:dyDescent="0.2">
      <c r="G1092" s="8">
        <v>8765</v>
      </c>
      <c r="H1092" t="s">
        <v>528</v>
      </c>
    </row>
    <row r="1093" spans="7:8" x14ac:dyDescent="0.2">
      <c r="G1093" s="8">
        <v>8766</v>
      </c>
      <c r="H1093" t="s">
        <v>529</v>
      </c>
    </row>
    <row r="1094" spans="7:8" x14ac:dyDescent="0.2">
      <c r="G1094" s="8">
        <v>8781</v>
      </c>
      <c r="H1094" t="s">
        <v>530</v>
      </c>
    </row>
    <row r="1095" spans="7:8" x14ac:dyDescent="0.2">
      <c r="G1095" s="8">
        <v>8783</v>
      </c>
      <c r="H1095" t="s">
        <v>531</v>
      </c>
    </row>
    <row r="1096" spans="7:8" x14ac:dyDescent="0.2">
      <c r="G1096" s="8">
        <v>8800</v>
      </c>
      <c r="H1096" t="s">
        <v>532</v>
      </c>
    </row>
    <row r="1097" spans="7:8" x14ac:dyDescent="0.2">
      <c r="G1097" s="8">
        <v>8830</v>
      </c>
      <c r="H1097" t="s">
        <v>533</v>
      </c>
    </row>
    <row r="1098" spans="7:8" x14ac:dyDescent="0.2">
      <c r="G1098" s="8">
        <v>8831</v>
      </c>
      <c r="H1098" t="s">
        <v>534</v>
      </c>
    </row>
    <row r="1099" spans="7:8" x14ac:dyDescent="0.2">
      <c r="G1099" s="8">
        <v>8832</v>
      </c>
      <c r="H1099" t="s">
        <v>535</v>
      </c>
    </row>
    <row r="1100" spans="7:8" x14ac:dyDescent="0.2">
      <c r="G1100" s="8">
        <v>8840</v>
      </c>
      <c r="H1100" t="s">
        <v>536</v>
      </c>
    </row>
    <row r="1101" spans="7:8" x14ac:dyDescent="0.2">
      <c r="G1101" s="8">
        <v>8850</v>
      </c>
      <c r="H1101" t="s">
        <v>537</v>
      </c>
    </row>
    <row r="1102" spans="7:8" x14ac:dyDescent="0.2">
      <c r="G1102" s="8">
        <v>8860</v>
      </c>
      <c r="H1102" t="s">
        <v>538</v>
      </c>
    </row>
    <row r="1103" spans="7:8" x14ac:dyDescent="0.2">
      <c r="G1103" s="8">
        <v>8870</v>
      </c>
      <c r="H1103" t="s">
        <v>539</v>
      </c>
    </row>
    <row r="1104" spans="7:8" x14ac:dyDescent="0.2">
      <c r="G1104" s="8">
        <v>8881</v>
      </c>
      <c r="H1104" t="s">
        <v>540</v>
      </c>
    </row>
    <row r="1105" spans="7:8" x14ac:dyDescent="0.2">
      <c r="G1105" s="8">
        <v>8882</v>
      </c>
      <c r="H1105" t="s">
        <v>541</v>
      </c>
    </row>
    <row r="1106" spans="7:8" x14ac:dyDescent="0.2">
      <c r="G1106" s="8">
        <v>8883</v>
      </c>
      <c r="H1106" t="s">
        <v>542</v>
      </c>
    </row>
    <row r="1107" spans="7:8" x14ac:dyDescent="0.2">
      <c r="G1107" s="8">
        <v>8900</v>
      </c>
      <c r="H1107" t="s">
        <v>543</v>
      </c>
    </row>
    <row r="1108" spans="7:8" x14ac:dyDescent="0.2">
      <c r="G1108" s="8">
        <v>8950</v>
      </c>
      <c r="H1108" t="s">
        <v>544</v>
      </c>
    </row>
    <row r="1109" spans="7:8" x14ac:dyDescent="0.2">
      <c r="G1109" s="8">
        <v>8961</v>
      </c>
      <c r="H1109" t="s">
        <v>545</v>
      </c>
    </row>
    <row r="1110" spans="7:8" x14ac:dyDescent="0.2">
      <c r="G1110" s="8">
        <v>8963</v>
      </c>
      <c r="H1110" t="s">
        <v>546</v>
      </c>
    </row>
    <row r="1111" spans="7:8" x14ac:dyDescent="0.2">
      <c r="G1111" s="8">
        <v>8970</v>
      </c>
      <c r="H1111" t="s">
        <v>547</v>
      </c>
    </row>
    <row r="1112" spans="7:8" x14ac:dyDescent="0.2">
      <c r="G1112" s="8">
        <v>8981</v>
      </c>
      <c r="H1112" t="s">
        <v>548</v>
      </c>
    </row>
    <row r="1113" spans="7:8" x14ac:dyDescent="0.2">
      <c r="G1113" s="8">
        <v>8983</v>
      </c>
      <c r="H1113" t="s">
        <v>549</v>
      </c>
    </row>
    <row r="1114" spans="7:8" x14ac:dyDescent="0.2">
      <c r="G1114" s="8">
        <v>8990</v>
      </c>
      <c r="H1114" t="s">
        <v>550</v>
      </c>
    </row>
    <row r="1115" spans="7:8" x14ac:dyDescent="0.2">
      <c r="G1115" s="8">
        <v>9000</v>
      </c>
      <c r="H1115" t="s">
        <v>551</v>
      </c>
    </row>
    <row r="1116" spans="7:8" x14ac:dyDescent="0.2">
      <c r="G1116" s="8">
        <v>9020</v>
      </c>
      <c r="H1116" t="s">
        <v>552</v>
      </c>
    </row>
    <row r="1117" spans="7:8" x14ac:dyDescent="0.2">
      <c r="G1117" s="8">
        <v>9200</v>
      </c>
      <c r="H1117" t="s">
        <v>553</v>
      </c>
    </row>
    <row r="1118" spans="7:8" x14ac:dyDescent="0.2">
      <c r="G1118" s="8">
        <v>9210</v>
      </c>
      <c r="H1118" t="s">
        <v>554</v>
      </c>
    </row>
    <row r="1119" spans="7:8" x14ac:dyDescent="0.2">
      <c r="G1119" s="8">
        <v>9220</v>
      </c>
      <c r="H1119" t="s">
        <v>555</v>
      </c>
    </row>
    <row r="1120" spans="7:8" x14ac:dyDescent="0.2">
      <c r="G1120" s="8">
        <v>9230</v>
      </c>
      <c r="H1120" t="s">
        <v>556</v>
      </c>
    </row>
    <row r="1121" spans="7:8" x14ac:dyDescent="0.2">
      <c r="G1121" s="8">
        <v>9240</v>
      </c>
      <c r="H1121" t="s">
        <v>557</v>
      </c>
    </row>
    <row r="1122" spans="7:8" x14ac:dyDescent="0.2">
      <c r="G1122" s="8">
        <v>9260</v>
      </c>
      <c r="H1122" t="s">
        <v>558</v>
      </c>
    </row>
    <row r="1123" spans="7:8" x14ac:dyDescent="0.2">
      <c r="G1123" s="8">
        <v>9270</v>
      </c>
      <c r="H1123" t="s">
        <v>559</v>
      </c>
    </row>
    <row r="1124" spans="7:8" x14ac:dyDescent="0.2">
      <c r="G1124" s="8">
        <v>9280</v>
      </c>
      <c r="H1124" t="s">
        <v>560</v>
      </c>
    </row>
    <row r="1125" spans="7:8" x14ac:dyDescent="0.2">
      <c r="G1125" s="8">
        <v>9293</v>
      </c>
      <c r="H1125" t="s">
        <v>561</v>
      </c>
    </row>
    <row r="1126" spans="7:8" x14ac:dyDescent="0.2">
      <c r="G1126" s="8">
        <v>9300</v>
      </c>
      <c r="H1126" t="s">
        <v>562</v>
      </c>
    </row>
    <row r="1127" spans="7:8" x14ac:dyDescent="0.2">
      <c r="G1127" s="8">
        <v>9310</v>
      </c>
      <c r="H1127" t="s">
        <v>563</v>
      </c>
    </row>
    <row r="1128" spans="7:8" x14ac:dyDescent="0.2">
      <c r="G1128" s="8">
        <v>9320</v>
      </c>
      <c r="H1128" t="s">
        <v>564</v>
      </c>
    </row>
    <row r="1129" spans="7:8" x14ac:dyDescent="0.2">
      <c r="G1129" s="8">
        <v>9330</v>
      </c>
      <c r="H1129" t="s">
        <v>565</v>
      </c>
    </row>
    <row r="1130" spans="7:8" x14ac:dyDescent="0.2">
      <c r="G1130" s="8">
        <v>9340</v>
      </c>
      <c r="H1130" t="s">
        <v>566</v>
      </c>
    </row>
    <row r="1131" spans="7:8" x14ac:dyDescent="0.2">
      <c r="G1131" s="8">
        <v>9352</v>
      </c>
      <c r="H1131" t="s">
        <v>567</v>
      </c>
    </row>
    <row r="1132" spans="7:8" x14ac:dyDescent="0.2">
      <c r="G1132" s="8">
        <v>9362</v>
      </c>
      <c r="H1132" t="s">
        <v>568</v>
      </c>
    </row>
    <row r="1133" spans="7:8" x14ac:dyDescent="0.2">
      <c r="G1133" s="8">
        <v>9370</v>
      </c>
      <c r="H1133" t="s">
        <v>569</v>
      </c>
    </row>
    <row r="1134" spans="7:8" x14ac:dyDescent="0.2">
      <c r="G1134" s="8">
        <v>9380</v>
      </c>
      <c r="H1134" t="s">
        <v>570</v>
      </c>
    </row>
    <row r="1135" spans="7:8" x14ac:dyDescent="0.2">
      <c r="G1135" s="8">
        <v>9381</v>
      </c>
      <c r="H1135" t="s">
        <v>571</v>
      </c>
    </row>
    <row r="1136" spans="7:8" x14ac:dyDescent="0.2">
      <c r="G1136" s="8">
        <v>9382</v>
      </c>
      <c r="H1136" t="s">
        <v>572</v>
      </c>
    </row>
    <row r="1137" spans="7:8" x14ac:dyDescent="0.2">
      <c r="G1137" s="8">
        <v>9400</v>
      </c>
      <c r="H1137" t="s">
        <v>573</v>
      </c>
    </row>
    <row r="1138" spans="7:8" x14ac:dyDescent="0.2">
      <c r="G1138" s="8">
        <v>9430</v>
      </c>
      <c r="H1138" t="s">
        <v>574</v>
      </c>
    </row>
    <row r="1139" spans="7:8" x14ac:dyDescent="0.2">
      <c r="G1139" s="8">
        <v>9440</v>
      </c>
      <c r="H1139" t="s">
        <v>575</v>
      </c>
    </row>
    <row r="1140" spans="7:8" x14ac:dyDescent="0.2">
      <c r="G1140" s="8">
        <v>9460</v>
      </c>
      <c r="H1140" t="s">
        <v>576</v>
      </c>
    </row>
    <row r="1141" spans="7:8" x14ac:dyDescent="0.2">
      <c r="G1141" s="8">
        <v>9480</v>
      </c>
      <c r="H1141" t="s">
        <v>577</v>
      </c>
    </row>
    <row r="1142" spans="7:8" x14ac:dyDescent="0.2">
      <c r="G1142" s="8">
        <v>9490</v>
      </c>
      <c r="H1142" t="s">
        <v>578</v>
      </c>
    </row>
    <row r="1143" spans="7:8" x14ac:dyDescent="0.2">
      <c r="G1143" s="8">
        <v>9492</v>
      </c>
      <c r="H1143" t="s">
        <v>579</v>
      </c>
    </row>
    <row r="1144" spans="7:8" x14ac:dyDescent="0.2">
      <c r="G1144" s="8">
        <v>9493</v>
      </c>
      <c r="H1144" t="s">
        <v>580</v>
      </c>
    </row>
    <row r="1145" spans="7:8" x14ac:dyDescent="0.2">
      <c r="G1145" s="8">
        <v>9500</v>
      </c>
      <c r="H1145" t="s">
        <v>581</v>
      </c>
    </row>
    <row r="1146" spans="7:8" x14ac:dyDescent="0.2">
      <c r="G1146" s="8">
        <v>9510</v>
      </c>
      <c r="H1146" t="s">
        <v>582</v>
      </c>
    </row>
    <row r="1147" spans="7:8" x14ac:dyDescent="0.2">
      <c r="G1147" s="8">
        <v>9520</v>
      </c>
      <c r="H1147" t="s">
        <v>583</v>
      </c>
    </row>
    <row r="1148" spans="7:8" x14ac:dyDescent="0.2">
      <c r="G1148" s="8">
        <v>9530</v>
      </c>
      <c r="H1148" t="s">
        <v>584</v>
      </c>
    </row>
    <row r="1149" spans="7:8" x14ac:dyDescent="0.2">
      <c r="G1149" s="8">
        <v>9541</v>
      </c>
      <c r="H1149" t="s">
        <v>585</v>
      </c>
    </row>
    <row r="1150" spans="7:8" x14ac:dyDescent="0.2">
      <c r="G1150" s="8">
        <v>9550</v>
      </c>
      <c r="H1150" t="s">
        <v>586</v>
      </c>
    </row>
    <row r="1151" spans="7:8" x14ac:dyDescent="0.2">
      <c r="G1151" s="8">
        <v>9560</v>
      </c>
      <c r="H1151" t="s">
        <v>587</v>
      </c>
    </row>
    <row r="1152" spans="7:8" x14ac:dyDescent="0.2">
      <c r="G1152" s="8">
        <v>9574</v>
      </c>
      <c r="H1152" t="s">
        <v>588</v>
      </c>
    </row>
    <row r="1153" spans="7:8" x14ac:dyDescent="0.2">
      <c r="G1153" s="8">
        <v>9575</v>
      </c>
      <c r="H1153" t="s">
        <v>589</v>
      </c>
    </row>
    <row r="1154" spans="7:8" x14ac:dyDescent="0.2">
      <c r="G1154" s="8">
        <v>9600</v>
      </c>
      <c r="H1154" t="s">
        <v>590</v>
      </c>
    </row>
    <row r="1155" spans="7:8" x14ac:dyDescent="0.2">
      <c r="G1155" s="8">
        <v>9610</v>
      </c>
      <c r="H1155" t="s">
        <v>591</v>
      </c>
    </row>
    <row r="1156" spans="7:8" x14ac:dyDescent="0.2">
      <c r="G1156" s="8">
        <v>9620</v>
      </c>
      <c r="H1156" t="s">
        <v>592</v>
      </c>
    </row>
    <row r="1157" spans="7:8" x14ac:dyDescent="0.2">
      <c r="G1157" s="8">
        <v>9631</v>
      </c>
      <c r="H1157" t="s">
        <v>593</v>
      </c>
    </row>
    <row r="1158" spans="7:8" x14ac:dyDescent="0.2">
      <c r="G1158" s="8">
        <v>9632</v>
      </c>
      <c r="H1158" t="s">
        <v>594</v>
      </c>
    </row>
    <row r="1159" spans="7:8" x14ac:dyDescent="0.2">
      <c r="G1159" s="8">
        <v>9640</v>
      </c>
      <c r="H1159" t="s">
        <v>595</v>
      </c>
    </row>
    <row r="1160" spans="7:8" x14ac:dyDescent="0.2">
      <c r="G1160" s="8">
        <v>9670</v>
      </c>
      <c r="H1160" t="s">
        <v>596</v>
      </c>
    </row>
    <row r="1161" spans="7:8" x14ac:dyDescent="0.2">
      <c r="G1161" s="8">
        <v>9681</v>
      </c>
      <c r="H1161" t="s">
        <v>597</v>
      </c>
    </row>
    <row r="1162" spans="7:8" x14ac:dyDescent="0.2">
      <c r="G1162" s="8">
        <v>9690</v>
      </c>
      <c r="H1162" t="s">
        <v>598</v>
      </c>
    </row>
    <row r="1163" spans="7:8" x14ac:dyDescent="0.2">
      <c r="G1163" s="8">
        <v>9700</v>
      </c>
      <c r="H1163" t="s">
        <v>599</v>
      </c>
    </row>
    <row r="1164" spans="7:8" x14ac:dyDescent="0.2">
      <c r="G1164" s="8">
        <v>9740</v>
      </c>
      <c r="H1164" t="s">
        <v>600</v>
      </c>
    </row>
    <row r="1165" spans="7:8" x14ac:dyDescent="0.2">
      <c r="G1165" s="8">
        <v>9750</v>
      </c>
      <c r="H1165" t="s">
        <v>601</v>
      </c>
    </row>
    <row r="1166" spans="7:8" x14ac:dyDescent="0.2">
      <c r="G1166" s="8">
        <v>9760</v>
      </c>
      <c r="H1166" t="s">
        <v>602</v>
      </c>
    </row>
    <row r="1167" spans="7:8" x14ac:dyDescent="0.2">
      <c r="G1167" s="8">
        <v>9800</v>
      </c>
      <c r="H1167" t="s">
        <v>603</v>
      </c>
    </row>
    <row r="1168" spans="7:8" x14ac:dyDescent="0.2">
      <c r="G1168" s="8">
        <v>9830</v>
      </c>
      <c r="H1168" t="s">
        <v>604</v>
      </c>
    </row>
    <row r="1169" spans="7:8" x14ac:dyDescent="0.2">
      <c r="G1169" s="8">
        <v>9850</v>
      </c>
      <c r="H1169" t="s">
        <v>605</v>
      </c>
    </row>
    <row r="1170" spans="7:8" x14ac:dyDescent="0.2">
      <c r="G1170" s="8">
        <v>9870</v>
      </c>
      <c r="H1170" t="s">
        <v>606</v>
      </c>
    </row>
    <row r="1171" spans="7:8" x14ac:dyDescent="0.2">
      <c r="G1171" s="8">
        <v>9881</v>
      </c>
      <c r="H1171" t="s">
        <v>607</v>
      </c>
    </row>
    <row r="1172" spans="7:8" x14ac:dyDescent="0.2">
      <c r="G1172" s="8">
        <v>9900</v>
      </c>
      <c r="H1172" t="s">
        <v>608</v>
      </c>
    </row>
    <row r="1173" spans="7:8" x14ac:dyDescent="0.2">
      <c r="G1173" s="8">
        <v>9940</v>
      </c>
      <c r="H1173" t="s">
        <v>609</v>
      </c>
    </row>
    <row r="1174" spans="7:8" x14ac:dyDescent="0.2">
      <c r="G1174" s="8">
        <v>9970</v>
      </c>
      <c r="H1174" t="s">
        <v>610</v>
      </c>
    </row>
    <row r="1175" spans="7:8" x14ac:dyDescent="0.2">
      <c r="G1175" s="8">
        <v>9981</v>
      </c>
      <c r="H1175" t="s">
        <v>611</v>
      </c>
    </row>
    <row r="1176" spans="7:8" x14ac:dyDescent="0.2">
      <c r="G1176" s="8">
        <v>9982</v>
      </c>
      <c r="H1176" t="s">
        <v>612</v>
      </c>
    </row>
    <row r="1177" spans="7:8" x14ac:dyDescent="0.2">
      <c r="G1177" s="8">
        <v>9990</v>
      </c>
      <c r="H1177" t="s">
        <v>613</v>
      </c>
    </row>
    <row r="1178" spans="7:8" x14ac:dyDescent="0.2">
      <c r="G1178" s="7">
        <v>8771</v>
      </c>
      <c r="H1178" t="s">
        <v>614</v>
      </c>
    </row>
    <row r="1179" spans="7:8" x14ac:dyDescent="0.2">
      <c r="G1179" s="7">
        <v>8781</v>
      </c>
      <c r="H1179" t="s">
        <v>615</v>
      </c>
    </row>
    <row r="1180" spans="7:8" x14ac:dyDescent="0.2">
      <c r="G1180" s="7">
        <v>8783</v>
      </c>
      <c r="H1180" t="s">
        <v>616</v>
      </c>
    </row>
    <row r="1181" spans="7:8" x14ac:dyDescent="0.2">
      <c r="G1181" s="7">
        <v>8791</v>
      </c>
      <c r="H1181" t="s">
        <v>617</v>
      </c>
    </row>
    <row r="1182" spans="7:8" x14ac:dyDescent="0.2">
      <c r="G1182" s="7">
        <v>8795</v>
      </c>
      <c r="H1182" t="s">
        <v>618</v>
      </c>
    </row>
    <row r="1183" spans="7:8" x14ac:dyDescent="0.2">
      <c r="G1183" s="7">
        <v>8799</v>
      </c>
      <c r="H1183" t="s">
        <v>619</v>
      </c>
    </row>
    <row r="1184" spans="7:8" x14ac:dyDescent="0.2">
      <c r="G1184" s="7">
        <v>8800</v>
      </c>
      <c r="H1184" t="s">
        <v>620</v>
      </c>
    </row>
    <row r="1185" spans="7:8" x14ac:dyDescent="0.2">
      <c r="G1185" s="7">
        <v>8831</v>
      </c>
      <c r="H1185" t="s">
        <v>621</v>
      </c>
    </row>
    <row r="1186" spans="7:8" x14ac:dyDescent="0.2">
      <c r="G1186" s="7">
        <v>8832</v>
      </c>
      <c r="H1186" t="s">
        <v>622</v>
      </c>
    </row>
    <row r="1187" spans="7:8" x14ac:dyDescent="0.2">
      <c r="G1187" s="7">
        <v>8833</v>
      </c>
      <c r="H1187" t="s">
        <v>623</v>
      </c>
    </row>
    <row r="1188" spans="7:8" x14ac:dyDescent="0.2">
      <c r="G1188" s="7">
        <v>8834</v>
      </c>
      <c r="H1188" t="s">
        <v>624</v>
      </c>
    </row>
    <row r="1189" spans="7:8" x14ac:dyDescent="0.2">
      <c r="G1189" s="7">
        <v>8840</v>
      </c>
      <c r="H1189" t="s">
        <v>625</v>
      </c>
    </row>
    <row r="1190" spans="7:8" x14ac:dyDescent="0.2">
      <c r="G1190" s="7">
        <v>8850</v>
      </c>
      <c r="H1190" t="s">
        <v>626</v>
      </c>
    </row>
    <row r="1191" spans="7:8" x14ac:dyDescent="0.2">
      <c r="G1191" s="7">
        <v>8860</v>
      </c>
      <c r="H1191" t="s">
        <v>627</v>
      </c>
    </row>
    <row r="1192" spans="7:8" x14ac:dyDescent="0.2">
      <c r="G1192" s="7">
        <v>8870</v>
      </c>
      <c r="H1192" t="s">
        <v>628</v>
      </c>
    </row>
    <row r="1193" spans="7:8" x14ac:dyDescent="0.2">
      <c r="G1193" s="7">
        <v>8881</v>
      </c>
      <c r="H1193" t="s">
        <v>629</v>
      </c>
    </row>
    <row r="1194" spans="7:8" x14ac:dyDescent="0.2">
      <c r="G1194" s="7">
        <v>8882</v>
      </c>
      <c r="H1194" t="s">
        <v>630</v>
      </c>
    </row>
    <row r="1195" spans="7:8" x14ac:dyDescent="0.2">
      <c r="G1195" s="7">
        <v>8883</v>
      </c>
      <c r="H1195" t="s">
        <v>631</v>
      </c>
    </row>
    <row r="1196" spans="7:8" x14ac:dyDescent="0.2">
      <c r="G1196" s="7">
        <v>8900</v>
      </c>
      <c r="H1196" t="s">
        <v>632</v>
      </c>
    </row>
    <row r="1197" spans="7:8" x14ac:dyDescent="0.2">
      <c r="G1197" s="7">
        <v>8950</v>
      </c>
      <c r="H1197" t="s">
        <v>633</v>
      </c>
    </row>
    <row r="1198" spans="7:8" x14ac:dyDescent="0.2">
      <c r="G1198" s="7">
        <v>8961</v>
      </c>
      <c r="H1198" t="s">
        <v>634</v>
      </c>
    </row>
    <row r="1199" spans="7:8" x14ac:dyDescent="0.2">
      <c r="G1199" s="7">
        <v>8963</v>
      </c>
      <c r="H1199" t="s">
        <v>635</v>
      </c>
    </row>
    <row r="1200" spans="7:8" x14ac:dyDescent="0.2">
      <c r="G1200" s="7">
        <v>8970</v>
      </c>
      <c r="H1200" t="s">
        <v>636</v>
      </c>
    </row>
    <row r="1201" spans="7:8" x14ac:dyDescent="0.2">
      <c r="G1201" s="7">
        <v>8981</v>
      </c>
      <c r="H1201" t="s">
        <v>637</v>
      </c>
    </row>
    <row r="1202" spans="7:8" x14ac:dyDescent="0.2">
      <c r="G1202" s="7">
        <v>8983</v>
      </c>
      <c r="H1202" t="s">
        <v>638</v>
      </c>
    </row>
    <row r="1203" spans="7:8" x14ac:dyDescent="0.2">
      <c r="G1203" s="7">
        <v>8990</v>
      </c>
      <c r="H1203" t="s">
        <v>639</v>
      </c>
    </row>
    <row r="1204" spans="7:8" x14ac:dyDescent="0.2">
      <c r="G1204" s="7">
        <v>9000</v>
      </c>
      <c r="H1204" t="s">
        <v>640</v>
      </c>
    </row>
    <row r="1205" spans="7:8" x14ac:dyDescent="0.2">
      <c r="G1205" s="7">
        <v>9100</v>
      </c>
      <c r="H1205" t="s">
        <v>640</v>
      </c>
    </row>
    <row r="1206" spans="7:8" x14ac:dyDescent="0.2">
      <c r="G1206" s="7">
        <v>9200</v>
      </c>
      <c r="H1206" t="s">
        <v>641</v>
      </c>
    </row>
    <row r="1207" spans="7:8" x14ac:dyDescent="0.2">
      <c r="G1207" s="7">
        <v>9210</v>
      </c>
      <c r="H1207" t="s">
        <v>642</v>
      </c>
    </row>
    <row r="1208" spans="7:8" x14ac:dyDescent="0.2">
      <c r="G1208" s="7">
        <v>9220</v>
      </c>
      <c r="H1208" t="s">
        <v>643</v>
      </c>
    </row>
    <row r="1209" spans="7:8" x14ac:dyDescent="0.2">
      <c r="G1209" s="7">
        <v>9230</v>
      </c>
      <c r="H1209" t="s">
        <v>644</v>
      </c>
    </row>
    <row r="1210" spans="7:8" x14ac:dyDescent="0.2">
      <c r="G1210" s="7">
        <v>9240</v>
      </c>
      <c r="H1210" t="s">
        <v>645</v>
      </c>
    </row>
    <row r="1211" spans="7:8" x14ac:dyDescent="0.2">
      <c r="G1211" s="7">
        <v>9260</v>
      </c>
      <c r="H1211" t="s">
        <v>646</v>
      </c>
    </row>
    <row r="1212" spans="7:8" x14ac:dyDescent="0.2">
      <c r="G1212" s="7">
        <v>9270</v>
      </c>
      <c r="H1212" t="s">
        <v>647</v>
      </c>
    </row>
    <row r="1213" spans="7:8" x14ac:dyDescent="0.2">
      <c r="G1213" s="7">
        <v>9280</v>
      </c>
      <c r="H1213" t="s">
        <v>648</v>
      </c>
    </row>
    <row r="1214" spans="7:8" x14ac:dyDescent="0.2">
      <c r="G1214" s="7">
        <v>9293</v>
      </c>
      <c r="H1214" t="s">
        <v>649</v>
      </c>
    </row>
    <row r="1215" spans="7:8" x14ac:dyDescent="0.2">
      <c r="G1215" s="7">
        <v>9300</v>
      </c>
      <c r="H1215" t="s">
        <v>650</v>
      </c>
    </row>
    <row r="1216" spans="7:8" x14ac:dyDescent="0.2">
      <c r="G1216" s="7">
        <v>9310</v>
      </c>
      <c r="H1216" t="s">
        <v>651</v>
      </c>
    </row>
    <row r="1217" spans="7:8" x14ac:dyDescent="0.2">
      <c r="G1217" s="7">
        <v>9320</v>
      </c>
      <c r="H1217" t="s">
        <v>652</v>
      </c>
    </row>
    <row r="1218" spans="7:8" x14ac:dyDescent="0.2">
      <c r="G1218" s="7">
        <v>9330</v>
      </c>
      <c r="H1218" t="s">
        <v>653</v>
      </c>
    </row>
    <row r="1219" spans="7:8" x14ac:dyDescent="0.2">
      <c r="G1219" s="7">
        <v>9340</v>
      </c>
      <c r="H1219" t="s">
        <v>654</v>
      </c>
    </row>
    <row r="1220" spans="7:8" x14ac:dyDescent="0.2">
      <c r="G1220" s="7">
        <v>9352</v>
      </c>
      <c r="H1220" t="s">
        <v>655</v>
      </c>
    </row>
    <row r="1221" spans="7:8" x14ac:dyDescent="0.2">
      <c r="G1221" s="7">
        <v>9362</v>
      </c>
      <c r="H1221" t="s">
        <v>656</v>
      </c>
    </row>
    <row r="1222" spans="7:8" x14ac:dyDescent="0.2">
      <c r="G1222" s="7">
        <v>9370</v>
      </c>
      <c r="H1222" t="s">
        <v>657</v>
      </c>
    </row>
    <row r="1223" spans="7:8" x14ac:dyDescent="0.2">
      <c r="G1223" s="7">
        <v>9380</v>
      </c>
      <c r="H1223" t="s">
        <v>658</v>
      </c>
    </row>
    <row r="1224" spans="7:8" x14ac:dyDescent="0.2">
      <c r="G1224" s="7">
        <v>9400</v>
      </c>
      <c r="H1224" t="s">
        <v>659</v>
      </c>
    </row>
    <row r="1225" spans="7:8" x14ac:dyDescent="0.2">
      <c r="G1225" s="7">
        <v>9430</v>
      </c>
      <c r="H1225" t="s">
        <v>660</v>
      </c>
    </row>
    <row r="1226" spans="7:8" x14ac:dyDescent="0.2">
      <c r="G1226" s="7">
        <v>9440</v>
      </c>
      <c r="H1226" t="s">
        <v>661</v>
      </c>
    </row>
    <row r="1227" spans="7:8" x14ac:dyDescent="0.2">
      <c r="G1227" s="7">
        <v>9460</v>
      </c>
      <c r="H1227" t="s">
        <v>662</v>
      </c>
    </row>
    <row r="1228" spans="7:8" x14ac:dyDescent="0.2">
      <c r="G1228" s="7">
        <v>9480</v>
      </c>
      <c r="H1228" t="s">
        <v>663</v>
      </c>
    </row>
    <row r="1229" spans="7:8" x14ac:dyDescent="0.2">
      <c r="G1229" s="7">
        <v>9490</v>
      </c>
      <c r="H1229" t="s">
        <v>664</v>
      </c>
    </row>
    <row r="1230" spans="7:8" x14ac:dyDescent="0.2">
      <c r="G1230" s="7">
        <v>9491</v>
      </c>
      <c r="H1230" t="s">
        <v>664</v>
      </c>
    </row>
    <row r="1231" spans="7:8" x14ac:dyDescent="0.2">
      <c r="G1231" s="7">
        <v>9492</v>
      </c>
      <c r="H1231" t="s">
        <v>665</v>
      </c>
    </row>
    <row r="1232" spans="7:8" x14ac:dyDescent="0.2">
      <c r="G1232" s="7">
        <v>9493</v>
      </c>
      <c r="H1232" t="s">
        <v>666</v>
      </c>
    </row>
    <row r="1233" spans="7:8" x14ac:dyDescent="0.2">
      <c r="G1233" s="7">
        <v>9500</v>
      </c>
      <c r="H1233" t="s">
        <v>667</v>
      </c>
    </row>
    <row r="1234" spans="7:8" x14ac:dyDescent="0.2">
      <c r="G1234" s="7">
        <v>9510</v>
      </c>
      <c r="H1234" t="s">
        <v>668</v>
      </c>
    </row>
    <row r="1235" spans="7:8" x14ac:dyDescent="0.2">
      <c r="G1235" s="7">
        <v>9520</v>
      </c>
      <c r="H1235" t="s">
        <v>669</v>
      </c>
    </row>
    <row r="1236" spans="7:8" x14ac:dyDescent="0.2">
      <c r="G1236" s="7">
        <v>9530</v>
      </c>
      <c r="H1236" t="s">
        <v>670</v>
      </c>
    </row>
    <row r="1237" spans="7:8" x14ac:dyDescent="0.2">
      <c r="G1237" s="7">
        <v>9541</v>
      </c>
      <c r="H1237" t="s">
        <v>671</v>
      </c>
    </row>
    <row r="1238" spans="7:8" x14ac:dyDescent="0.2">
      <c r="G1238" s="7">
        <v>9550</v>
      </c>
      <c r="H1238" t="s">
        <v>672</v>
      </c>
    </row>
    <row r="1239" spans="7:8" x14ac:dyDescent="0.2">
      <c r="G1239" s="7">
        <v>9560</v>
      </c>
      <c r="H1239" t="s">
        <v>673</v>
      </c>
    </row>
    <row r="1240" spans="7:8" x14ac:dyDescent="0.2">
      <c r="G1240" s="7">
        <v>9574</v>
      </c>
      <c r="H1240" t="s">
        <v>674</v>
      </c>
    </row>
    <row r="1241" spans="7:8" x14ac:dyDescent="0.2">
      <c r="G1241" s="7">
        <v>9575</v>
      </c>
      <c r="H1241" t="s">
        <v>675</v>
      </c>
    </row>
    <row r="1242" spans="7:8" x14ac:dyDescent="0.2">
      <c r="G1242" s="7">
        <v>9600</v>
      </c>
      <c r="H1242" t="s">
        <v>676</v>
      </c>
    </row>
    <row r="1243" spans="7:8" x14ac:dyDescent="0.2">
      <c r="G1243" s="7">
        <v>9610</v>
      </c>
      <c r="H1243" t="s">
        <v>677</v>
      </c>
    </row>
    <row r="1244" spans="7:8" x14ac:dyDescent="0.2">
      <c r="G1244" s="7">
        <v>9620</v>
      </c>
      <c r="H1244" t="s">
        <v>678</v>
      </c>
    </row>
    <row r="1245" spans="7:8" x14ac:dyDescent="0.2">
      <c r="G1245" s="7">
        <v>9631</v>
      </c>
      <c r="H1245" t="s">
        <v>679</v>
      </c>
    </row>
    <row r="1246" spans="7:8" x14ac:dyDescent="0.2">
      <c r="G1246" s="7">
        <v>9632</v>
      </c>
      <c r="H1246" t="s">
        <v>680</v>
      </c>
    </row>
    <row r="1247" spans="7:8" x14ac:dyDescent="0.2">
      <c r="G1247" s="7">
        <v>9640</v>
      </c>
      <c r="H1247" t="s">
        <v>681</v>
      </c>
    </row>
    <row r="1248" spans="7:8" x14ac:dyDescent="0.2">
      <c r="G1248" s="7">
        <v>9670</v>
      </c>
      <c r="H1248" t="s">
        <v>682</v>
      </c>
    </row>
    <row r="1249" spans="7:8" x14ac:dyDescent="0.2">
      <c r="G1249" s="7">
        <v>9681</v>
      </c>
      <c r="H1249" t="s">
        <v>683</v>
      </c>
    </row>
    <row r="1250" spans="7:8" x14ac:dyDescent="0.2">
      <c r="G1250" s="7">
        <v>9690</v>
      </c>
      <c r="H1250" t="s">
        <v>684</v>
      </c>
    </row>
    <row r="1251" spans="7:8" x14ac:dyDescent="0.2">
      <c r="G1251" s="7">
        <v>9700</v>
      </c>
      <c r="H1251" t="s">
        <v>685</v>
      </c>
    </row>
    <row r="1252" spans="7:8" x14ac:dyDescent="0.2">
      <c r="G1252" s="7">
        <v>9740</v>
      </c>
      <c r="H1252" t="s">
        <v>686</v>
      </c>
    </row>
    <row r="1253" spans="7:8" x14ac:dyDescent="0.2">
      <c r="G1253" s="7">
        <v>9750</v>
      </c>
      <c r="H1253" t="s">
        <v>687</v>
      </c>
    </row>
    <row r="1254" spans="7:8" x14ac:dyDescent="0.2">
      <c r="G1254" s="7">
        <v>9760</v>
      </c>
      <c r="H1254" t="s">
        <v>688</v>
      </c>
    </row>
    <row r="1255" spans="7:8" x14ac:dyDescent="0.2">
      <c r="G1255" s="7">
        <v>9800</v>
      </c>
      <c r="H1255" t="s">
        <v>689</v>
      </c>
    </row>
    <row r="1256" spans="7:8" x14ac:dyDescent="0.2">
      <c r="G1256" s="7">
        <v>9830</v>
      </c>
      <c r="H1256" t="s">
        <v>690</v>
      </c>
    </row>
    <row r="1257" spans="7:8" x14ac:dyDescent="0.2">
      <c r="G1257" s="7">
        <v>9850</v>
      </c>
      <c r="H1257" t="s">
        <v>691</v>
      </c>
    </row>
    <row r="1258" spans="7:8" x14ac:dyDescent="0.2">
      <c r="G1258" s="7">
        <v>9870</v>
      </c>
      <c r="H1258" t="s">
        <v>692</v>
      </c>
    </row>
    <row r="1259" spans="7:8" x14ac:dyDescent="0.2">
      <c r="G1259" s="7">
        <v>9881</v>
      </c>
      <c r="H1259" t="s">
        <v>693</v>
      </c>
    </row>
    <row r="1260" spans="7:8" x14ac:dyDescent="0.2">
      <c r="G1260" s="7">
        <v>9900</v>
      </c>
      <c r="H1260" t="s">
        <v>694</v>
      </c>
    </row>
    <row r="1261" spans="7:8" x14ac:dyDescent="0.2">
      <c r="G1261" s="7">
        <v>9940</v>
      </c>
      <c r="H1261" t="s">
        <v>695</v>
      </c>
    </row>
    <row r="1262" spans="7:8" x14ac:dyDescent="0.2">
      <c r="G1262" s="7">
        <v>9950</v>
      </c>
      <c r="H1262" t="s">
        <v>696</v>
      </c>
    </row>
    <row r="1263" spans="7:8" x14ac:dyDescent="0.2">
      <c r="G1263" s="7">
        <v>9960</v>
      </c>
      <c r="H1263" t="s">
        <v>697</v>
      </c>
    </row>
    <row r="1264" spans="7:8" x14ac:dyDescent="0.2">
      <c r="G1264" s="7">
        <v>9970</v>
      </c>
      <c r="H1264" t="s">
        <v>698</v>
      </c>
    </row>
    <row r="1265" spans="7:8" x14ac:dyDescent="0.2">
      <c r="G1265" s="7">
        <v>9975</v>
      </c>
      <c r="H1265" t="s">
        <v>675</v>
      </c>
    </row>
    <row r="1266" spans="7:8" x14ac:dyDescent="0.2">
      <c r="G1266" s="7">
        <v>9981</v>
      </c>
      <c r="H1266" t="s">
        <v>699</v>
      </c>
    </row>
    <row r="1267" spans="7:8" x14ac:dyDescent="0.2">
      <c r="G1267" s="7">
        <v>9982</v>
      </c>
      <c r="H1267" t="s">
        <v>700</v>
      </c>
    </row>
    <row r="1268" spans="7:8" x14ac:dyDescent="0.2">
      <c r="G1268" s="7">
        <v>9990</v>
      </c>
      <c r="H1268" t="s">
        <v>701</v>
      </c>
    </row>
  </sheetData>
  <sortState ref="H1:H14">
    <sortCondition ref="H1"/>
  </sortState>
  <dataConsolidate link="1"/>
  <mergeCells count="1">
    <mergeCell ref="B36:D40"/>
  </mergeCells>
  <phoneticPr fontId="14" type="noConversion"/>
  <conditionalFormatting sqref="J11:J12">
    <cfRule type="cellIs" dxfId="31" priority="13" operator="equal">
      <formula>FALSE</formula>
    </cfRule>
  </conditionalFormatting>
  <conditionalFormatting sqref="Q2">
    <cfRule type="duplicateValues" dxfId="30" priority="1"/>
  </conditionalFormatting>
  <conditionalFormatting sqref="S2:S42 Q2:Q42">
    <cfRule type="duplicateValues" dxfId="29" priority="2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S1191"/>
  <sheetViews>
    <sheetView workbookViewId="0">
      <selection activeCell="G36" sqref="G36"/>
    </sheetView>
  </sheetViews>
  <sheetFormatPr defaultColWidth="9.140625" defaultRowHeight="15" x14ac:dyDescent="0.25"/>
  <cols>
    <col min="1" max="3" width="9.140625" style="180"/>
    <col min="4" max="4" width="18.7109375" style="180" bestFit="1" customWidth="1"/>
    <col min="5" max="5" width="56" style="180" bestFit="1" customWidth="1"/>
    <col min="6" max="6" width="41.85546875" style="180" bestFit="1" customWidth="1"/>
    <col min="7" max="7" width="4.85546875" style="180" bestFit="1" customWidth="1"/>
    <col min="8" max="8" width="13.140625" style="180" bestFit="1" customWidth="1"/>
    <col min="9" max="9" width="29.7109375" style="180" bestFit="1" customWidth="1"/>
    <col min="10" max="10" width="18.7109375" style="180" bestFit="1" customWidth="1"/>
    <col min="11" max="13" width="9.140625" style="180"/>
    <col min="14" max="14" width="49.140625" style="180" bestFit="1" customWidth="1"/>
    <col min="15" max="15" width="22.85546875" style="180" bestFit="1" customWidth="1"/>
    <col min="16" max="16384" width="9.140625" style="180"/>
  </cols>
  <sheetData>
    <row r="1" spans="1:17" ht="28.5" x14ac:dyDescent="0.45">
      <c r="A1" s="205">
        <f>ændring!$F$26</f>
        <v>0</v>
      </c>
      <c r="F1" s="207"/>
      <c r="G1" s="184"/>
    </row>
    <row r="2" spans="1:17" x14ac:dyDescent="0.25">
      <c r="A2" s="206" t="str">
        <f>IF($A$1=B2,C2,IF($A$1=D2,E2,""))</f>
        <v/>
      </c>
      <c r="B2" s="180" t="s">
        <v>1532</v>
      </c>
      <c r="C2" s="204" t="s">
        <v>2190</v>
      </c>
      <c r="D2" s="219" t="s">
        <v>1336</v>
      </c>
      <c r="E2" s="273" t="s">
        <v>2595</v>
      </c>
      <c r="F2" s="188" t="s">
        <v>2194</v>
      </c>
      <c r="G2" s="187" t="s">
        <v>928</v>
      </c>
      <c r="H2" s="187" t="s">
        <v>1582</v>
      </c>
      <c r="K2"/>
      <c r="L2" s="10" t="s">
        <v>927</v>
      </c>
      <c r="M2" s="10" t="s">
        <v>928</v>
      </c>
      <c r="N2" s="10" t="s">
        <v>1542</v>
      </c>
      <c r="O2"/>
    </row>
    <row r="3" spans="1:17" x14ac:dyDescent="0.25">
      <c r="A3" s="206" t="str">
        <f t="shared" ref="A3:A66" si="0">IF($A$1=B3,C3,IF($A$1=D3,E3,""))</f>
        <v/>
      </c>
      <c r="B3" s="180" t="s">
        <v>1532</v>
      </c>
      <c r="C3" s="204" t="s">
        <v>2191</v>
      </c>
      <c r="D3" s="219" t="s">
        <v>1336</v>
      </c>
      <c r="E3" s="273" t="s">
        <v>2599</v>
      </c>
      <c r="F3" s="188" t="s">
        <v>2195</v>
      </c>
      <c r="G3" s="187" t="s">
        <v>928</v>
      </c>
      <c r="H3" s="187" t="s">
        <v>1583</v>
      </c>
      <c r="K3">
        <v>0</v>
      </c>
      <c r="L3" s="10">
        <v>9439</v>
      </c>
      <c r="M3">
        <v>9409</v>
      </c>
      <c r="N3">
        <v>9409</v>
      </c>
      <c r="O3" s="209" t="s">
        <v>1336</v>
      </c>
      <c r="P3" s="204" t="s">
        <v>1529</v>
      </c>
    </row>
    <row r="4" spans="1:17" x14ac:dyDescent="0.25">
      <c r="A4" s="206" t="str">
        <f t="shared" si="0"/>
        <v/>
      </c>
      <c r="B4" s="180" t="s">
        <v>1532</v>
      </c>
      <c r="C4" s="204" t="s">
        <v>2192</v>
      </c>
      <c r="D4" s="219" t="s">
        <v>1336</v>
      </c>
      <c r="E4" s="273" t="s">
        <v>2602</v>
      </c>
      <c r="F4" s="188" t="s">
        <v>2196</v>
      </c>
      <c r="G4" s="187" t="s">
        <v>928</v>
      </c>
      <c r="H4" s="187" t="s">
        <v>1584</v>
      </c>
      <c r="K4">
        <v>25</v>
      </c>
      <c r="L4" s="10">
        <v>12136</v>
      </c>
      <c r="M4">
        <v>12097</v>
      </c>
      <c r="N4">
        <v>12097</v>
      </c>
      <c r="O4" s="209" t="s">
        <v>1336</v>
      </c>
      <c r="P4" s="204" t="s">
        <v>1529</v>
      </c>
    </row>
    <row r="5" spans="1:17" x14ac:dyDescent="0.25">
      <c r="A5" s="206" t="str">
        <f t="shared" si="0"/>
        <v/>
      </c>
      <c r="B5" s="180" t="s">
        <v>1532</v>
      </c>
      <c r="C5" s="204" t="s">
        <v>730</v>
      </c>
      <c r="D5" s="219" t="s">
        <v>1336</v>
      </c>
      <c r="E5" s="273" t="s">
        <v>2606</v>
      </c>
      <c r="F5" s="187" t="s">
        <v>2230</v>
      </c>
      <c r="G5" s="187" t="s">
        <v>928</v>
      </c>
      <c r="H5" s="187" t="s">
        <v>1585</v>
      </c>
      <c r="K5">
        <v>50</v>
      </c>
      <c r="L5" s="10">
        <v>14882</v>
      </c>
      <c r="M5">
        <v>14785</v>
      </c>
      <c r="N5">
        <v>14785</v>
      </c>
      <c r="O5" s="209" t="s">
        <v>1336</v>
      </c>
      <c r="P5" s="204" t="s">
        <v>1529</v>
      </c>
    </row>
    <row r="6" spans="1:17" x14ac:dyDescent="0.25">
      <c r="A6" s="206" t="str">
        <f t="shared" si="0"/>
        <v/>
      </c>
      <c r="B6" s="180" t="s">
        <v>1532</v>
      </c>
      <c r="C6" s="204" t="s">
        <v>730</v>
      </c>
      <c r="D6" s="219" t="s">
        <v>1336</v>
      </c>
      <c r="E6" s="273" t="s">
        <v>2611</v>
      </c>
      <c r="F6" s="188" t="s">
        <v>2197</v>
      </c>
      <c r="G6" s="187" t="s">
        <v>928</v>
      </c>
      <c r="H6" s="187" t="s">
        <v>1586</v>
      </c>
      <c r="J6" s="234" t="s">
        <v>2820</v>
      </c>
      <c r="K6"/>
      <c r="L6" s="10">
        <v>20900</v>
      </c>
      <c r="M6">
        <v>20834</v>
      </c>
      <c r="N6">
        <v>67205</v>
      </c>
      <c r="O6" s="10" t="s">
        <v>2188</v>
      </c>
      <c r="P6" s="204" t="s">
        <v>2186</v>
      </c>
    </row>
    <row r="7" spans="1:17" x14ac:dyDescent="0.25">
      <c r="A7" s="206" t="str">
        <f t="shared" si="0"/>
        <v/>
      </c>
      <c r="B7" s="180" t="s">
        <v>1532</v>
      </c>
      <c r="C7" s="204" t="s">
        <v>730</v>
      </c>
      <c r="D7" s="219" t="s">
        <v>1336</v>
      </c>
      <c r="E7" s="273" t="s">
        <v>2615</v>
      </c>
      <c r="F7" s="188" t="s">
        <v>2198</v>
      </c>
      <c r="G7" s="187" t="s">
        <v>928</v>
      </c>
      <c r="H7" s="187" t="s">
        <v>1587</v>
      </c>
      <c r="J7" s="183" t="str">
        <f>ændring!$K$46</f>
        <v/>
      </c>
      <c r="K7"/>
      <c r="L7"/>
      <c r="M7"/>
      <c r="N7">
        <v>87367</v>
      </c>
      <c r="O7" s="10" t="s">
        <v>2189</v>
      </c>
      <c r="P7" s="204" t="s">
        <v>2187</v>
      </c>
    </row>
    <row r="8" spans="1:17" x14ac:dyDescent="0.25">
      <c r="A8" s="206" t="str">
        <f t="shared" si="0"/>
        <v/>
      </c>
      <c r="B8" s="180" t="s">
        <v>1532</v>
      </c>
      <c r="C8" s="204" t="s">
        <v>730</v>
      </c>
      <c r="D8" s="219" t="s">
        <v>1336</v>
      </c>
      <c r="E8" s="273" t="s">
        <v>2617</v>
      </c>
      <c r="F8" s="188" t="s">
        <v>2199</v>
      </c>
      <c r="G8" s="187" t="s">
        <v>928</v>
      </c>
      <c r="H8" s="187" t="s">
        <v>1588</v>
      </c>
      <c r="I8" s="235" t="s">
        <v>928</v>
      </c>
      <c r="J8" s="180">
        <v>8065</v>
      </c>
    </row>
    <row r="9" spans="1:17" x14ac:dyDescent="0.25">
      <c r="A9" s="206" t="str">
        <f t="shared" si="0"/>
        <v/>
      </c>
      <c r="B9" s="180" t="s">
        <v>1532</v>
      </c>
      <c r="C9" s="204" t="s">
        <v>730</v>
      </c>
      <c r="D9" s="219" t="s">
        <v>1336</v>
      </c>
      <c r="E9" s="273" t="s">
        <v>2622</v>
      </c>
      <c r="F9" s="188" t="s">
        <v>2200</v>
      </c>
      <c r="G9" s="187" t="s">
        <v>928</v>
      </c>
      <c r="H9" s="187" t="s">
        <v>1589</v>
      </c>
      <c r="I9" s="235" t="s">
        <v>927</v>
      </c>
      <c r="J9" s="180">
        <v>8102</v>
      </c>
    </row>
    <row r="10" spans="1:17" x14ac:dyDescent="0.25">
      <c r="A10" s="206" t="str">
        <f t="shared" si="0"/>
        <v/>
      </c>
      <c r="B10" s="180" t="s">
        <v>1532</v>
      </c>
      <c r="C10" s="204" t="s">
        <v>730</v>
      </c>
      <c r="D10" s="219" t="s">
        <v>1336</v>
      </c>
      <c r="E10" s="273" t="s">
        <v>2624</v>
      </c>
      <c r="F10" s="188" t="s">
        <v>2201</v>
      </c>
      <c r="G10" s="187" t="s">
        <v>928</v>
      </c>
      <c r="H10" s="187" t="s">
        <v>1590</v>
      </c>
      <c r="J10" s="236" t="str">
        <f>IF(J7="KTO",J8,IF(J7="SHK",J9,IF(J7="YL",J8,"")))</f>
        <v/>
      </c>
    </row>
    <row r="11" spans="1:17" x14ac:dyDescent="0.25">
      <c r="A11" s="206" t="str">
        <f t="shared" si="0"/>
        <v/>
      </c>
      <c r="B11" s="180" t="s">
        <v>1532</v>
      </c>
      <c r="C11" s="204" t="s">
        <v>730</v>
      </c>
      <c r="D11" s="219" t="s">
        <v>1336</v>
      </c>
      <c r="E11" s="273" t="s">
        <v>2625</v>
      </c>
      <c r="F11" s="188" t="s">
        <v>2202</v>
      </c>
      <c r="G11" s="187" t="s">
        <v>928</v>
      </c>
      <c r="H11" s="187" t="s">
        <v>1591</v>
      </c>
      <c r="O11" s="204" t="s">
        <v>1529</v>
      </c>
    </row>
    <row r="12" spans="1:17" x14ac:dyDescent="0.25">
      <c r="A12" s="206" t="str">
        <f t="shared" si="0"/>
        <v/>
      </c>
      <c r="B12" s="180" t="s">
        <v>1532</v>
      </c>
      <c r="C12" s="204" t="s">
        <v>730</v>
      </c>
      <c r="D12" s="219" t="s">
        <v>1336</v>
      </c>
      <c r="E12" s="273" t="s">
        <v>2627</v>
      </c>
      <c r="F12" s="188" t="s">
        <v>2203</v>
      </c>
      <c r="G12" s="187" t="s">
        <v>928</v>
      </c>
      <c r="H12" s="187" t="s">
        <v>1592</v>
      </c>
      <c r="O12" s="183" t="str">
        <f>ændring!$K$46</f>
        <v/>
      </c>
    </row>
    <row r="13" spans="1:17" x14ac:dyDescent="0.25">
      <c r="A13" s="206" t="str">
        <f t="shared" si="0"/>
        <v/>
      </c>
      <c r="B13" s="180" t="s">
        <v>1532</v>
      </c>
      <c r="C13" s="204" t="s">
        <v>730</v>
      </c>
      <c r="D13" s="219" t="s">
        <v>1336</v>
      </c>
      <c r="E13" s="273" t="s">
        <v>2628</v>
      </c>
      <c r="F13" s="188" t="s">
        <v>2204</v>
      </c>
      <c r="G13" s="187" t="s">
        <v>928</v>
      </c>
      <c r="H13" s="187" t="s">
        <v>1593</v>
      </c>
      <c r="M13" s="10" t="s">
        <v>928</v>
      </c>
      <c r="N13" s="180">
        <f>IF($P$13&gt;L14,M14,IF($P$13&gt;L15,M15,IF($P$13&gt;L16,M16,0)))</f>
        <v>0</v>
      </c>
      <c r="O13" s="206" t="str">
        <f>IF(ændring!$K$46="KTO",N13,IF(ændring!$K$46="SHK",N18,IF(ændring!$K$46="YL",N23,"")))</f>
        <v/>
      </c>
      <c r="P13" s="208">
        <f>ændring!F34</f>
        <v>0</v>
      </c>
      <c r="Q13" s="203"/>
    </row>
    <row r="14" spans="1:17" x14ac:dyDescent="0.25">
      <c r="A14" s="206" t="str">
        <f t="shared" si="0"/>
        <v/>
      </c>
      <c r="B14" s="180" t="s">
        <v>1532</v>
      </c>
      <c r="C14" s="204" t="s">
        <v>730</v>
      </c>
      <c r="D14" s="219" t="s">
        <v>1336</v>
      </c>
      <c r="E14" s="273" t="s">
        <v>2630</v>
      </c>
      <c r="F14" s="188" t="s">
        <v>2205</v>
      </c>
      <c r="G14" s="187" t="s">
        <v>928</v>
      </c>
      <c r="H14" s="187" t="s">
        <v>1594</v>
      </c>
      <c r="L14">
        <v>50</v>
      </c>
      <c r="M14">
        <v>14785</v>
      </c>
    </row>
    <row r="15" spans="1:17" x14ac:dyDescent="0.25">
      <c r="A15" s="206" t="str">
        <f t="shared" si="0"/>
        <v/>
      </c>
      <c r="B15" s="180" t="s">
        <v>1532</v>
      </c>
      <c r="C15" s="204" t="s">
        <v>730</v>
      </c>
      <c r="D15" s="219" t="s">
        <v>1336</v>
      </c>
      <c r="E15" s="273" t="s">
        <v>2631</v>
      </c>
      <c r="F15" s="188" t="s">
        <v>2206</v>
      </c>
      <c r="G15" s="187" t="s">
        <v>928</v>
      </c>
      <c r="H15" s="187" t="s">
        <v>1595</v>
      </c>
      <c r="L15" s="202">
        <v>25</v>
      </c>
      <c r="M15">
        <v>12097</v>
      </c>
      <c r="O15" s="204" t="s">
        <v>2186</v>
      </c>
    </row>
    <row r="16" spans="1:17" x14ac:dyDescent="0.25">
      <c r="A16" s="206" t="str">
        <f t="shared" si="0"/>
        <v/>
      </c>
      <c r="B16" s="180" t="s">
        <v>1532</v>
      </c>
      <c r="C16" s="204" t="s">
        <v>730</v>
      </c>
      <c r="D16" s="219" t="s">
        <v>1336</v>
      </c>
      <c r="E16" s="273" t="s">
        <v>2633</v>
      </c>
      <c r="F16" s="187" t="s">
        <v>2231</v>
      </c>
      <c r="G16" s="187" t="s">
        <v>927</v>
      </c>
      <c r="H16" s="187" t="s">
        <v>1596</v>
      </c>
      <c r="L16">
        <v>0</v>
      </c>
      <c r="M16">
        <v>9409</v>
      </c>
      <c r="O16" s="183" t="str">
        <f>ændring!$K$46</f>
        <v/>
      </c>
    </row>
    <row r="17" spans="1:19" x14ac:dyDescent="0.25">
      <c r="A17" s="206" t="str">
        <f t="shared" si="0"/>
        <v/>
      </c>
      <c r="B17" s="180" t="s">
        <v>1532</v>
      </c>
      <c r="C17" s="204" t="s">
        <v>730</v>
      </c>
      <c r="D17" s="219" t="s">
        <v>1336</v>
      </c>
      <c r="E17" s="273" t="s">
        <v>2635</v>
      </c>
      <c r="F17" s="188" t="s">
        <v>2207</v>
      </c>
      <c r="G17" s="187" t="s">
        <v>927</v>
      </c>
      <c r="H17" s="187" t="s">
        <v>1597</v>
      </c>
      <c r="M17">
        <v>15500</v>
      </c>
      <c r="O17" s="206" t="str">
        <f>IF(O16="KTO",M17,IF(O16="SHK",M22,IF(O16="YL",M27,"")))</f>
        <v/>
      </c>
    </row>
    <row r="18" spans="1:19" x14ac:dyDescent="0.25">
      <c r="A18" s="206" t="str">
        <f t="shared" si="0"/>
        <v/>
      </c>
      <c r="B18" s="180" t="s">
        <v>1532</v>
      </c>
      <c r="C18" s="204" t="s">
        <v>730</v>
      </c>
      <c r="D18" s="219" t="s">
        <v>1336</v>
      </c>
      <c r="E18" s="273" t="s">
        <v>2636</v>
      </c>
      <c r="F18" s="188" t="s">
        <v>2208</v>
      </c>
      <c r="G18" s="187" t="s">
        <v>927</v>
      </c>
      <c r="H18" s="187" t="s">
        <v>1598</v>
      </c>
      <c r="M18" s="10" t="s">
        <v>927</v>
      </c>
      <c r="N18" s="180">
        <f>IF($P$13&gt;L19,M19,IF($P$13&gt;L20,M20,IF($P$13&gt;L21,M21,0)))</f>
        <v>0</v>
      </c>
    </row>
    <row r="19" spans="1:19" x14ac:dyDescent="0.25">
      <c r="A19" s="206" t="str">
        <f t="shared" si="0"/>
        <v/>
      </c>
      <c r="B19" s="180" t="s">
        <v>1532</v>
      </c>
      <c r="C19" s="204" t="s">
        <v>730</v>
      </c>
      <c r="D19" s="219" t="s">
        <v>1336</v>
      </c>
      <c r="E19" s="273" t="s">
        <v>2637</v>
      </c>
      <c r="F19" s="188" t="s">
        <v>2209</v>
      </c>
      <c r="G19" s="187" t="s">
        <v>927</v>
      </c>
      <c r="H19" s="187" t="s">
        <v>1599</v>
      </c>
      <c r="L19">
        <v>50</v>
      </c>
      <c r="M19" s="10">
        <v>14882</v>
      </c>
    </row>
    <row r="20" spans="1:19" x14ac:dyDescent="0.25">
      <c r="A20" s="206" t="str">
        <f t="shared" si="0"/>
        <v/>
      </c>
      <c r="B20" s="180" t="s">
        <v>1532</v>
      </c>
      <c r="C20" s="204" t="s">
        <v>730</v>
      </c>
      <c r="D20" s="219" t="s">
        <v>1336</v>
      </c>
      <c r="E20" s="273" t="s">
        <v>2639</v>
      </c>
      <c r="F20" s="188" t="s">
        <v>2211</v>
      </c>
      <c r="G20" s="187" t="s">
        <v>928</v>
      </c>
      <c r="H20" s="187" t="s">
        <v>1601</v>
      </c>
      <c r="L20" s="202">
        <v>25</v>
      </c>
      <c r="M20" s="10">
        <v>12136</v>
      </c>
      <c r="O20" s="204" t="s">
        <v>2187</v>
      </c>
    </row>
    <row r="21" spans="1:19" x14ac:dyDescent="0.25">
      <c r="A21" s="206" t="str">
        <f t="shared" si="0"/>
        <v/>
      </c>
      <c r="B21" s="180" t="s">
        <v>1532</v>
      </c>
      <c r="C21" s="204" t="s">
        <v>730</v>
      </c>
      <c r="D21" s="219" t="s">
        <v>1336</v>
      </c>
      <c r="E21" s="273" t="s">
        <v>2641</v>
      </c>
      <c r="F21" s="188" t="s">
        <v>2212</v>
      </c>
      <c r="G21" s="187" t="s">
        <v>927</v>
      </c>
      <c r="H21" s="187" t="s">
        <v>1602</v>
      </c>
      <c r="L21">
        <v>0</v>
      </c>
      <c r="M21" s="10">
        <v>9439</v>
      </c>
      <c r="O21" s="206">
        <v>87367</v>
      </c>
    </row>
    <row r="22" spans="1:19" x14ac:dyDescent="0.25">
      <c r="A22" s="206" t="str">
        <f t="shared" si="0"/>
        <v/>
      </c>
      <c r="B22" s="180" t="s">
        <v>1532</v>
      </c>
      <c r="C22" s="204" t="s">
        <v>730</v>
      </c>
      <c r="D22" s="219" t="s">
        <v>1336</v>
      </c>
      <c r="E22" s="273" t="s">
        <v>2644</v>
      </c>
      <c r="F22" s="187" t="s">
        <v>2232</v>
      </c>
      <c r="G22" s="187" t="s">
        <v>928</v>
      </c>
      <c r="H22" s="187" t="s">
        <v>1604</v>
      </c>
      <c r="M22" s="180">
        <v>20900</v>
      </c>
    </row>
    <row r="23" spans="1:19" x14ac:dyDescent="0.25">
      <c r="A23" s="206" t="str">
        <f t="shared" si="0"/>
        <v/>
      </c>
      <c r="B23" s="180" t="s">
        <v>1532</v>
      </c>
      <c r="C23" s="204" t="s">
        <v>730</v>
      </c>
      <c r="D23" s="219" t="s">
        <v>1336</v>
      </c>
      <c r="E23" s="273" t="s">
        <v>1764</v>
      </c>
      <c r="F23" s="188" t="s">
        <v>2213</v>
      </c>
      <c r="G23" s="187" t="s">
        <v>927</v>
      </c>
      <c r="H23" s="187" t="s">
        <v>1605</v>
      </c>
      <c r="M23" s="10" t="s">
        <v>1542</v>
      </c>
      <c r="N23" s="180">
        <f>IF($P$13&gt;L24,M24,IF($P$13&gt;L25,M25,IF($P$13&gt;L26,M26,0)))</f>
        <v>0</v>
      </c>
    </row>
    <row r="24" spans="1:19" x14ac:dyDescent="0.25">
      <c r="A24" s="206" t="str">
        <f t="shared" si="0"/>
        <v/>
      </c>
      <c r="B24" s="180" t="s">
        <v>1532</v>
      </c>
      <c r="C24" s="204" t="s">
        <v>730</v>
      </c>
      <c r="D24" s="219" t="s">
        <v>1336</v>
      </c>
      <c r="E24" s="273" t="s">
        <v>1774</v>
      </c>
      <c r="F24" s="188" t="s">
        <v>2214</v>
      </c>
      <c r="G24" s="187" t="s">
        <v>928</v>
      </c>
      <c r="H24" s="187" t="s">
        <v>1603</v>
      </c>
      <c r="L24">
        <v>50</v>
      </c>
      <c r="M24">
        <v>14785</v>
      </c>
    </row>
    <row r="25" spans="1:19" x14ac:dyDescent="0.25">
      <c r="A25" s="206" t="str">
        <f t="shared" si="0"/>
        <v/>
      </c>
      <c r="B25" s="180" t="s">
        <v>1532</v>
      </c>
      <c r="C25" s="204" t="s">
        <v>730</v>
      </c>
      <c r="D25" s="219" t="s">
        <v>1336</v>
      </c>
      <c r="E25" s="273" t="s">
        <v>2646</v>
      </c>
      <c r="F25" s="188" t="s">
        <v>2215</v>
      </c>
      <c r="G25" s="187" t="s">
        <v>928</v>
      </c>
      <c r="H25" s="187" t="s">
        <v>1606</v>
      </c>
      <c r="L25" s="202">
        <v>25</v>
      </c>
      <c r="M25">
        <v>12097</v>
      </c>
      <c r="O25" s="210" t="str">
        <f>IF(ændring!$F$42="Tillidsrepræsentant",O13,IF(ændring!$F$42="Fælles TR",O17,IF(ændring!$F$42="Regional fælles TR",O21,"")))</f>
        <v/>
      </c>
    </row>
    <row r="26" spans="1:19" x14ac:dyDescent="0.25">
      <c r="A26" s="206" t="str">
        <f t="shared" si="0"/>
        <v/>
      </c>
      <c r="B26" s="180" t="s">
        <v>1532</v>
      </c>
      <c r="C26" s="204" t="s">
        <v>730</v>
      </c>
      <c r="D26" s="219" t="s">
        <v>1336</v>
      </c>
      <c r="E26" s="273" t="s">
        <v>2648</v>
      </c>
      <c r="F26" s="188" t="s">
        <v>2216</v>
      </c>
      <c r="G26" s="187" t="s">
        <v>928</v>
      </c>
      <c r="H26" s="187" t="s">
        <v>1607</v>
      </c>
      <c r="L26">
        <v>0</v>
      </c>
      <c r="M26">
        <v>9409</v>
      </c>
    </row>
    <row r="27" spans="1:19" x14ac:dyDescent="0.25">
      <c r="A27" s="206" t="str">
        <f t="shared" si="0"/>
        <v/>
      </c>
      <c r="B27" s="180" t="s">
        <v>1532</v>
      </c>
      <c r="C27" s="204" t="s">
        <v>730</v>
      </c>
      <c r="D27" s="219" t="s">
        <v>1336</v>
      </c>
      <c r="E27" s="273" t="s">
        <v>1784</v>
      </c>
      <c r="F27" s="188" t="s">
        <v>2217</v>
      </c>
      <c r="G27" s="187" t="s">
        <v>928</v>
      </c>
      <c r="H27" s="187" t="s">
        <v>1608</v>
      </c>
      <c r="J27" s="155"/>
      <c r="M27" s="180">
        <v>67205</v>
      </c>
    </row>
    <row r="28" spans="1:19" x14ac:dyDescent="0.25">
      <c r="A28" s="206" t="str">
        <f t="shared" si="0"/>
        <v/>
      </c>
      <c r="B28" s="180" t="s">
        <v>1532</v>
      </c>
      <c r="C28" s="204" t="s">
        <v>730</v>
      </c>
      <c r="D28" s="219" t="s">
        <v>1336</v>
      </c>
      <c r="E28" s="273" t="s">
        <v>1789</v>
      </c>
      <c r="F28" s="188" t="s">
        <v>2218</v>
      </c>
      <c r="G28" s="187" t="s">
        <v>1624</v>
      </c>
      <c r="H28" s="187" t="s">
        <v>1609</v>
      </c>
      <c r="J28" s="182"/>
      <c r="M28" s="180">
        <v>87367</v>
      </c>
    </row>
    <row r="29" spans="1:19" x14ac:dyDescent="0.25">
      <c r="A29" s="206" t="str">
        <f t="shared" si="0"/>
        <v/>
      </c>
      <c r="B29" s="180" t="s">
        <v>1532</v>
      </c>
      <c r="C29" s="204" t="s">
        <v>730</v>
      </c>
      <c r="D29" s="219" t="s">
        <v>1336</v>
      </c>
      <c r="E29" s="273" t="s">
        <v>2650</v>
      </c>
      <c r="F29" s="188" t="s">
        <v>2219</v>
      </c>
      <c r="G29" s="187" t="s">
        <v>928</v>
      </c>
      <c r="H29" s="187" t="s">
        <v>1610</v>
      </c>
      <c r="I29" s="204" t="s">
        <v>1530</v>
      </c>
      <c r="O29" s="204" t="s">
        <v>1531</v>
      </c>
    </row>
    <row r="30" spans="1:19" x14ac:dyDescent="0.25">
      <c r="A30" s="206" t="str">
        <f t="shared" si="0"/>
        <v/>
      </c>
      <c r="B30" s="180" t="s">
        <v>1532</v>
      </c>
      <c r="C30" s="204" t="s">
        <v>730</v>
      </c>
      <c r="D30" s="219" t="s">
        <v>1336</v>
      </c>
      <c r="E30" s="274" t="s">
        <v>1644</v>
      </c>
      <c r="F30" s="187" t="s">
        <v>2233</v>
      </c>
      <c r="G30" s="187" t="s">
        <v>928</v>
      </c>
      <c r="H30" s="187" t="s">
        <v>1611</v>
      </c>
      <c r="I30" s="205">
        <f>ændring!$F$26</f>
        <v>0</v>
      </c>
      <c r="N30" s="322" t="s">
        <v>4082</v>
      </c>
      <c r="O30" s="205">
        <f>ændring!$F$26</f>
        <v>0</v>
      </c>
    </row>
    <row r="31" spans="1:19" x14ac:dyDescent="0.25">
      <c r="A31" s="206" t="str">
        <f t="shared" si="0"/>
        <v/>
      </c>
      <c r="B31" s="180" t="s">
        <v>1532</v>
      </c>
      <c r="C31" s="204" t="s">
        <v>730</v>
      </c>
      <c r="D31" s="219" t="s">
        <v>1336</v>
      </c>
      <c r="E31" s="274" t="s">
        <v>1659</v>
      </c>
      <c r="F31" s="188" t="s">
        <v>2220</v>
      </c>
      <c r="G31" s="187" t="s">
        <v>928</v>
      </c>
      <c r="H31" s="187" t="s">
        <v>1612</v>
      </c>
      <c r="I31" s="206" t="str">
        <f>IF($I$30=J31,K31,IF($I$30=M31,N31,""))</f>
        <v/>
      </c>
      <c r="J31" s="155" t="s">
        <v>1336</v>
      </c>
      <c r="K31" s="10" t="s">
        <v>1336</v>
      </c>
      <c r="M31" s="181" t="s">
        <v>1532</v>
      </c>
      <c r="N31" t="s">
        <v>3974</v>
      </c>
      <c r="O31" s="206" t="str">
        <f>IF($O$30=P31,Q31,IF($O$30=R31,S31,""))</f>
        <v/>
      </c>
      <c r="P31" s="181" t="s">
        <v>1532</v>
      </c>
      <c r="Q31" s="184" t="s">
        <v>1533</v>
      </c>
      <c r="R31" s="155" t="s">
        <v>1336</v>
      </c>
      <c r="S31" s="219" t="s">
        <v>1336</v>
      </c>
    </row>
    <row r="32" spans="1:19" x14ac:dyDescent="0.25">
      <c r="A32" s="206" t="str">
        <f t="shared" si="0"/>
        <v/>
      </c>
      <c r="B32" s="180" t="s">
        <v>1532</v>
      </c>
      <c r="C32" s="204" t="s">
        <v>730</v>
      </c>
      <c r="D32" s="219" t="s">
        <v>1336</v>
      </c>
      <c r="E32" s="274" t="s">
        <v>2605</v>
      </c>
      <c r="F32" s="188" t="s">
        <v>2221</v>
      </c>
      <c r="G32" s="187" t="s">
        <v>928</v>
      </c>
      <c r="H32" s="187" t="s">
        <v>1613</v>
      </c>
      <c r="I32" s="206" t="str">
        <f t="shared" ref="I32:I95" si="1">IF($I$30=J32,K32,IF($I$30=M32,N32,""))</f>
        <v/>
      </c>
      <c r="J32" s="155" t="s">
        <v>1336</v>
      </c>
      <c r="K32" s="10" t="s">
        <v>2188</v>
      </c>
      <c r="M32" s="181" t="s">
        <v>1532</v>
      </c>
      <c r="N32" t="s">
        <v>3975</v>
      </c>
      <c r="O32" s="206" t="str">
        <f t="shared" ref="O32:O33" si="2">IF($O$30=P32,Q32,IF($O$30=R32,S32,""))</f>
        <v/>
      </c>
      <c r="P32" s="181" t="s">
        <v>1532</v>
      </c>
      <c r="Q32" s="184" t="s">
        <v>1534</v>
      </c>
      <c r="R32" s="155" t="s">
        <v>1336</v>
      </c>
      <c r="S32" s="180" t="s">
        <v>1539</v>
      </c>
    </row>
    <row r="33" spans="1:19" x14ac:dyDescent="0.25">
      <c r="A33" s="206" t="str">
        <f t="shared" si="0"/>
        <v/>
      </c>
      <c r="B33" s="180" t="s">
        <v>1532</v>
      </c>
      <c r="C33" s="204" t="s">
        <v>730</v>
      </c>
      <c r="D33" s="219" t="s">
        <v>1336</v>
      </c>
      <c r="E33" s="274" t="s">
        <v>2826</v>
      </c>
      <c r="F33" s="188" t="s">
        <v>2210</v>
      </c>
      <c r="G33" s="187" t="s">
        <v>927</v>
      </c>
      <c r="H33" s="187" t="s">
        <v>1600</v>
      </c>
      <c r="I33" s="206" t="str">
        <f t="shared" si="1"/>
        <v/>
      </c>
      <c r="J33" s="155" t="s">
        <v>1336</v>
      </c>
      <c r="K33" s="10" t="s">
        <v>2189</v>
      </c>
      <c r="M33" s="181" t="s">
        <v>1532</v>
      </c>
      <c r="N33" t="s">
        <v>2235</v>
      </c>
      <c r="O33" s="206" t="str">
        <f t="shared" si="2"/>
        <v/>
      </c>
      <c r="P33" s="181" t="s">
        <v>1532</v>
      </c>
      <c r="Q33" s="184" t="s">
        <v>1535</v>
      </c>
      <c r="R33" s="155" t="s">
        <v>1336</v>
      </c>
      <c r="S33" s="204" t="s">
        <v>730</v>
      </c>
    </row>
    <row r="34" spans="1:19" x14ac:dyDescent="0.25">
      <c r="A34" s="206" t="str">
        <f t="shared" si="0"/>
        <v/>
      </c>
      <c r="B34" s="180" t="s">
        <v>1532</v>
      </c>
      <c r="C34" s="204" t="s">
        <v>730</v>
      </c>
      <c r="D34" s="219" t="s">
        <v>1336</v>
      </c>
      <c r="E34" s="274" t="s">
        <v>2610</v>
      </c>
      <c r="F34" s="188" t="s">
        <v>2222</v>
      </c>
      <c r="G34" s="187" t="s">
        <v>927</v>
      </c>
      <c r="H34" s="187" t="s">
        <v>1614</v>
      </c>
      <c r="I34" s="206" t="str">
        <f t="shared" si="1"/>
        <v/>
      </c>
      <c r="J34" s="155" t="s">
        <v>1336</v>
      </c>
      <c r="K34" s="219" t="s">
        <v>730</v>
      </c>
      <c r="M34" s="181" t="s">
        <v>1532</v>
      </c>
      <c r="N34" t="s">
        <v>3976</v>
      </c>
      <c r="O34" s="206" t="str">
        <f t="shared" ref="O34:O41" si="3">IF($O$30=P35,Q35,IF($O$30=R35,S35,""))</f>
        <v/>
      </c>
      <c r="P34" s="181" t="s">
        <v>1532</v>
      </c>
      <c r="Q34" s="184" t="s">
        <v>1336</v>
      </c>
      <c r="R34" s="155" t="s">
        <v>1336</v>
      </c>
      <c r="S34" s="204" t="s">
        <v>730</v>
      </c>
    </row>
    <row r="35" spans="1:19" x14ac:dyDescent="0.25">
      <c r="A35" s="206" t="str">
        <f t="shared" si="0"/>
        <v/>
      </c>
      <c r="B35" s="180" t="s">
        <v>1532</v>
      </c>
      <c r="C35" s="204" t="s">
        <v>730</v>
      </c>
      <c r="D35" s="219" t="s">
        <v>1336</v>
      </c>
      <c r="E35" s="274" t="s">
        <v>2829</v>
      </c>
      <c r="F35" s="188" t="s">
        <v>2223</v>
      </c>
      <c r="G35" s="187" t="s">
        <v>928</v>
      </c>
      <c r="H35" s="187" t="s">
        <v>1615</v>
      </c>
      <c r="I35" s="206" t="str">
        <f t="shared" si="1"/>
        <v/>
      </c>
      <c r="J35" s="155" t="s">
        <v>1336</v>
      </c>
      <c r="K35" s="219" t="s">
        <v>730</v>
      </c>
      <c r="M35" s="181" t="s">
        <v>1532</v>
      </c>
      <c r="N35" t="s">
        <v>2236</v>
      </c>
      <c r="O35" s="206" t="str">
        <f t="shared" si="3"/>
        <v/>
      </c>
      <c r="P35" s="181" t="s">
        <v>1532</v>
      </c>
      <c r="Q35" s="184" t="s">
        <v>1536</v>
      </c>
      <c r="R35" s="155" t="s">
        <v>1336</v>
      </c>
      <c r="S35" s="204" t="s">
        <v>730</v>
      </c>
    </row>
    <row r="36" spans="1:19" x14ac:dyDescent="0.25">
      <c r="A36" s="206" t="str">
        <f t="shared" si="0"/>
        <v/>
      </c>
      <c r="B36" s="180" t="s">
        <v>1532</v>
      </c>
      <c r="C36" s="204" t="s">
        <v>730</v>
      </c>
      <c r="D36" s="219" t="s">
        <v>1336</v>
      </c>
      <c r="E36" s="274" t="s">
        <v>1689</v>
      </c>
      <c r="F36" s="188" t="s">
        <v>2224</v>
      </c>
      <c r="G36" s="187" t="s">
        <v>928</v>
      </c>
      <c r="H36" s="187" t="s">
        <v>1616</v>
      </c>
      <c r="I36" s="206" t="str">
        <f t="shared" si="1"/>
        <v/>
      </c>
      <c r="J36" s="155" t="s">
        <v>1336</v>
      </c>
      <c r="K36" s="219" t="s">
        <v>730</v>
      </c>
      <c r="M36" s="181" t="s">
        <v>1532</v>
      </c>
      <c r="N36" t="s">
        <v>2237</v>
      </c>
      <c r="O36" s="206" t="str">
        <f t="shared" si="3"/>
        <v/>
      </c>
      <c r="P36" s="181" t="s">
        <v>1532</v>
      </c>
      <c r="Q36" s="184" t="s">
        <v>1537</v>
      </c>
      <c r="R36" s="155" t="s">
        <v>1336</v>
      </c>
      <c r="S36" s="204" t="s">
        <v>730</v>
      </c>
    </row>
    <row r="37" spans="1:19" x14ac:dyDescent="0.25">
      <c r="A37" s="206" t="str">
        <f t="shared" si="0"/>
        <v/>
      </c>
      <c r="B37" s="180" t="s">
        <v>1532</v>
      </c>
      <c r="C37" s="204" t="s">
        <v>730</v>
      </c>
      <c r="D37" s="219" t="s">
        <v>1336</v>
      </c>
      <c r="E37" s="274" t="s">
        <v>2943</v>
      </c>
      <c r="F37" s="188" t="s">
        <v>2225</v>
      </c>
      <c r="G37" s="187" t="s">
        <v>928</v>
      </c>
      <c r="H37" s="187" t="s">
        <v>1617</v>
      </c>
      <c r="I37" s="206" t="str">
        <f t="shared" si="1"/>
        <v/>
      </c>
      <c r="J37" s="155" t="s">
        <v>1336</v>
      </c>
      <c r="K37" s="219" t="s">
        <v>730</v>
      </c>
      <c r="M37" s="181" t="s">
        <v>1532</v>
      </c>
      <c r="N37" t="s">
        <v>2238</v>
      </c>
      <c r="O37" s="206" t="str">
        <f t="shared" si="3"/>
        <v/>
      </c>
      <c r="P37" s="181" t="s">
        <v>1532</v>
      </c>
      <c r="Q37" s="184" t="s">
        <v>1538</v>
      </c>
      <c r="R37" s="155" t="s">
        <v>1336</v>
      </c>
      <c r="S37" s="204" t="s">
        <v>730</v>
      </c>
    </row>
    <row r="38" spans="1:19" x14ac:dyDescent="0.25">
      <c r="A38" s="206" t="str">
        <f t="shared" si="0"/>
        <v/>
      </c>
      <c r="B38" s="180" t="s">
        <v>1532</v>
      </c>
      <c r="C38" s="204" t="s">
        <v>730</v>
      </c>
      <c r="D38" s="219" t="s">
        <v>1336</v>
      </c>
      <c r="E38" s="274" t="s">
        <v>2830</v>
      </c>
      <c r="F38" s="188" t="s">
        <v>2226</v>
      </c>
      <c r="G38" s="187" t="s">
        <v>928</v>
      </c>
      <c r="H38" s="187" t="s">
        <v>1618</v>
      </c>
      <c r="I38" s="206" t="str">
        <f t="shared" si="1"/>
        <v/>
      </c>
      <c r="J38" s="155" t="s">
        <v>1336</v>
      </c>
      <c r="K38" s="219" t="s">
        <v>730</v>
      </c>
      <c r="M38" s="181" t="s">
        <v>1532</v>
      </c>
      <c r="N38" t="s">
        <v>2239</v>
      </c>
      <c r="O38" s="206" t="str">
        <f t="shared" si="3"/>
        <v/>
      </c>
      <c r="P38" s="181" t="s">
        <v>1532</v>
      </c>
      <c r="Q38" s="184" t="s">
        <v>1539</v>
      </c>
      <c r="R38" s="155" t="s">
        <v>1336</v>
      </c>
      <c r="S38" s="204" t="s">
        <v>730</v>
      </c>
    </row>
    <row r="39" spans="1:19" x14ac:dyDescent="0.25">
      <c r="A39" s="206" t="str">
        <f t="shared" si="0"/>
        <v/>
      </c>
      <c r="B39" s="180" t="s">
        <v>1532</v>
      </c>
      <c r="C39" s="204" t="s">
        <v>730</v>
      </c>
      <c r="D39" s="219" t="s">
        <v>1336</v>
      </c>
      <c r="E39" s="274" t="s">
        <v>2621</v>
      </c>
      <c r="F39" s="188" t="s">
        <v>2227</v>
      </c>
      <c r="G39" s="187" t="s">
        <v>928</v>
      </c>
      <c r="H39" s="187" t="s">
        <v>1619</v>
      </c>
      <c r="I39" s="206" t="str">
        <f t="shared" si="1"/>
        <v/>
      </c>
      <c r="J39" s="155" t="s">
        <v>1336</v>
      </c>
      <c r="K39" s="219" t="s">
        <v>730</v>
      </c>
      <c r="M39" s="181" t="s">
        <v>1532</v>
      </c>
      <c r="N39" t="s">
        <v>2240</v>
      </c>
      <c r="O39" s="206" t="str">
        <f t="shared" si="3"/>
        <v/>
      </c>
      <c r="P39" s="181" t="s">
        <v>1532</v>
      </c>
      <c r="Q39" s="184" t="s">
        <v>1405</v>
      </c>
      <c r="R39" s="155" t="s">
        <v>1336</v>
      </c>
      <c r="S39" s="204" t="s">
        <v>730</v>
      </c>
    </row>
    <row r="40" spans="1:19" x14ac:dyDescent="0.25">
      <c r="A40" s="206" t="str">
        <f t="shared" si="0"/>
        <v/>
      </c>
      <c r="B40" s="180" t="s">
        <v>1532</v>
      </c>
      <c r="C40" s="204" t="s">
        <v>730</v>
      </c>
      <c r="D40" s="219" t="s">
        <v>1336</v>
      </c>
      <c r="E40" s="274" t="s">
        <v>2951</v>
      </c>
      <c r="F40" s="187" t="s">
        <v>2234</v>
      </c>
      <c r="G40" s="187" t="s">
        <v>928</v>
      </c>
      <c r="H40" s="187" t="s">
        <v>1620</v>
      </c>
      <c r="I40" s="206" t="str">
        <f t="shared" si="1"/>
        <v/>
      </c>
      <c r="J40" s="155" t="s">
        <v>1336</v>
      </c>
      <c r="K40" s="219" t="s">
        <v>730</v>
      </c>
      <c r="M40" s="181" t="s">
        <v>1532</v>
      </c>
      <c r="N40" t="s">
        <v>3977</v>
      </c>
      <c r="O40" s="206" t="str">
        <f t="shared" si="3"/>
        <v/>
      </c>
      <c r="P40" s="181" t="s">
        <v>1532</v>
      </c>
      <c r="Q40" s="184" t="s">
        <v>1540</v>
      </c>
      <c r="R40" s="155" t="s">
        <v>1336</v>
      </c>
      <c r="S40" s="204" t="s">
        <v>730</v>
      </c>
    </row>
    <row r="41" spans="1:19" x14ac:dyDescent="0.25">
      <c r="A41" s="206" t="str">
        <f t="shared" si="0"/>
        <v/>
      </c>
      <c r="B41" s="180" t="s">
        <v>1532</v>
      </c>
      <c r="C41" s="204" t="s">
        <v>730</v>
      </c>
      <c r="D41" s="219" t="s">
        <v>1336</v>
      </c>
      <c r="E41" s="274" t="s">
        <v>2831</v>
      </c>
      <c r="F41" s="188" t="s">
        <v>2228</v>
      </c>
      <c r="G41" s="187" t="s">
        <v>928</v>
      </c>
      <c r="H41" s="187" t="s">
        <v>1621</v>
      </c>
      <c r="I41" s="206" t="str">
        <f t="shared" si="1"/>
        <v/>
      </c>
      <c r="J41" s="155" t="s">
        <v>1336</v>
      </c>
      <c r="K41" s="219" t="s">
        <v>730</v>
      </c>
      <c r="M41" s="181" t="s">
        <v>1532</v>
      </c>
      <c r="N41" t="s">
        <v>2241</v>
      </c>
      <c r="O41" s="206" t="str">
        <f t="shared" si="3"/>
        <v/>
      </c>
      <c r="P41" s="181" t="s">
        <v>1532</v>
      </c>
      <c r="Q41" s="184" t="s">
        <v>1541</v>
      </c>
      <c r="R41" s="155" t="s">
        <v>1336</v>
      </c>
      <c r="S41" s="204" t="s">
        <v>730</v>
      </c>
    </row>
    <row r="42" spans="1:19" x14ac:dyDescent="0.25">
      <c r="A42" s="206" t="str">
        <f t="shared" si="0"/>
        <v/>
      </c>
      <c r="B42" s="180" t="s">
        <v>1532</v>
      </c>
      <c r="C42" s="204" t="s">
        <v>730</v>
      </c>
      <c r="D42" s="219" t="s">
        <v>1336</v>
      </c>
      <c r="E42" s="274" t="s">
        <v>2832</v>
      </c>
      <c r="F42" s="188" t="s">
        <v>2229</v>
      </c>
      <c r="G42" s="187" t="s">
        <v>928</v>
      </c>
      <c r="H42" s="187" t="s">
        <v>1622</v>
      </c>
      <c r="I42" s="206" t="str">
        <f t="shared" si="1"/>
        <v/>
      </c>
      <c r="J42" s="155" t="s">
        <v>1336</v>
      </c>
      <c r="K42" s="219" t="s">
        <v>730</v>
      </c>
      <c r="M42" s="181" t="s">
        <v>1532</v>
      </c>
      <c r="N42" t="s">
        <v>3978</v>
      </c>
      <c r="O42" s="232" t="s">
        <v>730</v>
      </c>
      <c r="P42" s="181" t="s">
        <v>1532</v>
      </c>
      <c r="Q42" s="184" t="s">
        <v>1406</v>
      </c>
      <c r="R42" s="155" t="s">
        <v>1336</v>
      </c>
      <c r="S42" s="204" t="s">
        <v>730</v>
      </c>
    </row>
    <row r="43" spans="1:19" x14ac:dyDescent="0.25">
      <c r="A43" s="206" t="str">
        <f t="shared" si="0"/>
        <v/>
      </c>
      <c r="B43" s="180" t="s">
        <v>1532</v>
      </c>
      <c r="C43" s="204" t="s">
        <v>730</v>
      </c>
      <c r="D43" s="219" t="s">
        <v>1336</v>
      </c>
      <c r="E43" s="274" t="s">
        <v>1720</v>
      </c>
      <c r="F43" s="184"/>
      <c r="G43" s="184"/>
      <c r="I43" s="206" t="str">
        <f t="shared" si="1"/>
        <v/>
      </c>
      <c r="J43" s="155" t="s">
        <v>1336</v>
      </c>
      <c r="K43" s="219" t="s">
        <v>730</v>
      </c>
      <c r="M43" s="181" t="s">
        <v>1532</v>
      </c>
      <c r="N43" t="s">
        <v>2242</v>
      </c>
    </row>
    <row r="44" spans="1:19" x14ac:dyDescent="0.25">
      <c r="A44" s="206" t="str">
        <f t="shared" si="0"/>
        <v/>
      </c>
      <c r="B44" s="180" t="s">
        <v>1532</v>
      </c>
      <c r="C44" s="204" t="s">
        <v>730</v>
      </c>
      <c r="D44" s="219" t="s">
        <v>1336</v>
      </c>
      <c r="E44" s="274" t="s">
        <v>2629</v>
      </c>
      <c r="F44" s="184"/>
      <c r="G44" s="184"/>
      <c r="I44" s="206" t="str">
        <f t="shared" si="1"/>
        <v/>
      </c>
      <c r="J44" s="155" t="s">
        <v>1336</v>
      </c>
      <c r="K44" s="219" t="s">
        <v>730</v>
      </c>
      <c r="M44" s="181" t="s">
        <v>1532</v>
      </c>
      <c r="N44" t="s">
        <v>2243</v>
      </c>
    </row>
    <row r="45" spans="1:19" x14ac:dyDescent="0.25">
      <c r="A45" s="206" t="str">
        <f t="shared" si="0"/>
        <v/>
      </c>
      <c r="B45" s="180" t="s">
        <v>1532</v>
      </c>
      <c r="C45" s="204" t="s">
        <v>730</v>
      </c>
      <c r="D45" s="219" t="s">
        <v>1336</v>
      </c>
      <c r="E45" s="274" t="s">
        <v>2834</v>
      </c>
      <c r="F45" s="184"/>
      <c r="G45" s="184"/>
      <c r="I45" s="206" t="str">
        <f t="shared" si="1"/>
        <v/>
      </c>
      <c r="J45" s="155" t="s">
        <v>1336</v>
      </c>
      <c r="K45" s="219" t="s">
        <v>730</v>
      </c>
      <c r="M45" s="181" t="s">
        <v>1532</v>
      </c>
      <c r="N45" t="s">
        <v>3979</v>
      </c>
    </row>
    <row r="46" spans="1:19" x14ac:dyDescent="0.25">
      <c r="A46" s="206" t="str">
        <f t="shared" si="0"/>
        <v/>
      </c>
      <c r="B46" s="180" t="s">
        <v>1532</v>
      </c>
      <c r="C46" s="204" t="s">
        <v>730</v>
      </c>
      <c r="D46" s="219" t="s">
        <v>1336</v>
      </c>
      <c r="E46" s="274" t="s">
        <v>2967</v>
      </c>
      <c r="F46" s="184"/>
      <c r="G46" s="184"/>
      <c r="I46" s="206" t="str">
        <f t="shared" si="1"/>
        <v/>
      </c>
      <c r="J46" s="155" t="s">
        <v>1336</v>
      </c>
      <c r="K46" s="219" t="s">
        <v>730</v>
      </c>
      <c r="M46" s="181" t="s">
        <v>1532</v>
      </c>
      <c r="N46" t="s">
        <v>3980</v>
      </c>
    </row>
    <row r="47" spans="1:19" x14ac:dyDescent="0.25">
      <c r="A47" s="206" t="str">
        <f t="shared" si="0"/>
        <v/>
      </c>
      <c r="B47" s="180" t="s">
        <v>1532</v>
      </c>
      <c r="C47" s="204" t="s">
        <v>730</v>
      </c>
      <c r="D47" s="219" t="s">
        <v>1336</v>
      </c>
      <c r="E47" s="274" t="s">
        <v>1760</v>
      </c>
      <c r="F47" s="184"/>
      <c r="G47" s="184"/>
      <c r="I47" s="206" t="str">
        <f t="shared" si="1"/>
        <v/>
      </c>
      <c r="J47" s="155" t="s">
        <v>1336</v>
      </c>
      <c r="K47" s="219" t="s">
        <v>730</v>
      </c>
      <c r="M47" s="181" t="s">
        <v>1532</v>
      </c>
      <c r="N47" t="s">
        <v>2244</v>
      </c>
    </row>
    <row r="48" spans="1:19" x14ac:dyDescent="0.25">
      <c r="A48" s="206" t="str">
        <f t="shared" si="0"/>
        <v/>
      </c>
      <c r="B48" s="180" t="s">
        <v>1532</v>
      </c>
      <c r="C48" s="204" t="s">
        <v>730</v>
      </c>
      <c r="D48" s="219" t="s">
        <v>1336</v>
      </c>
      <c r="E48" s="274" t="s">
        <v>1763</v>
      </c>
      <c r="F48" s="184"/>
      <c r="G48" s="184"/>
      <c r="I48" s="206" t="str">
        <f t="shared" si="1"/>
        <v/>
      </c>
      <c r="J48" s="155" t="s">
        <v>1336</v>
      </c>
      <c r="K48" s="219" t="s">
        <v>730</v>
      </c>
      <c r="M48" s="181" t="s">
        <v>1532</v>
      </c>
      <c r="N48" t="s">
        <v>2245</v>
      </c>
    </row>
    <row r="49" spans="1:14" x14ac:dyDescent="0.25">
      <c r="A49" s="206" t="str">
        <f t="shared" si="0"/>
        <v/>
      </c>
      <c r="B49" s="180" t="s">
        <v>1532</v>
      </c>
      <c r="C49" s="204" t="s">
        <v>730</v>
      </c>
      <c r="D49" s="219" t="s">
        <v>1336</v>
      </c>
      <c r="E49" s="274" t="s">
        <v>3248</v>
      </c>
      <c r="F49" s="184"/>
      <c r="G49" s="184"/>
      <c r="I49" s="206" t="str">
        <f t="shared" si="1"/>
        <v/>
      </c>
      <c r="J49" s="155" t="s">
        <v>1336</v>
      </c>
      <c r="K49" s="219" t="s">
        <v>730</v>
      </c>
      <c r="M49" s="181" t="s">
        <v>1532</v>
      </c>
      <c r="N49" t="s">
        <v>3981</v>
      </c>
    </row>
    <row r="50" spans="1:14" x14ac:dyDescent="0.25">
      <c r="A50" s="206" t="str">
        <f t="shared" si="0"/>
        <v/>
      </c>
      <c r="B50" s="180" t="s">
        <v>1532</v>
      </c>
      <c r="C50" s="204" t="s">
        <v>730</v>
      </c>
      <c r="D50" s="219" t="s">
        <v>1336</v>
      </c>
      <c r="E50" s="274" t="s">
        <v>1773</v>
      </c>
      <c r="I50" s="206" t="str">
        <f t="shared" si="1"/>
        <v/>
      </c>
      <c r="J50" s="155" t="s">
        <v>1336</v>
      </c>
      <c r="K50" s="219" t="s">
        <v>730</v>
      </c>
      <c r="M50" s="181" t="s">
        <v>1532</v>
      </c>
      <c r="N50" t="s">
        <v>3982</v>
      </c>
    </row>
    <row r="51" spans="1:14" x14ac:dyDescent="0.25">
      <c r="A51" s="206" t="str">
        <f t="shared" si="0"/>
        <v/>
      </c>
      <c r="B51" s="180" t="s">
        <v>1532</v>
      </c>
      <c r="C51" s="204" t="s">
        <v>730</v>
      </c>
      <c r="D51" s="219" t="s">
        <v>1336</v>
      </c>
      <c r="E51" s="274" t="s">
        <v>1778</v>
      </c>
      <c r="I51" s="206" t="str">
        <f t="shared" si="1"/>
        <v/>
      </c>
      <c r="J51" s="155" t="s">
        <v>1336</v>
      </c>
      <c r="K51" s="219" t="s">
        <v>730</v>
      </c>
      <c r="M51" s="181" t="s">
        <v>1532</v>
      </c>
      <c r="N51" t="s">
        <v>2246</v>
      </c>
    </row>
    <row r="52" spans="1:14" x14ac:dyDescent="0.25">
      <c r="A52" s="206" t="str">
        <f t="shared" si="0"/>
        <v/>
      </c>
      <c r="B52" s="180" t="s">
        <v>1532</v>
      </c>
      <c r="C52" s="204" t="s">
        <v>730</v>
      </c>
      <c r="D52" s="219" t="s">
        <v>1336</v>
      </c>
      <c r="E52" s="274" t="s">
        <v>1783</v>
      </c>
      <c r="I52" s="206" t="str">
        <f t="shared" si="1"/>
        <v/>
      </c>
      <c r="J52" s="155" t="s">
        <v>1336</v>
      </c>
      <c r="K52" s="219" t="s">
        <v>730</v>
      </c>
      <c r="M52" s="181" t="s">
        <v>1532</v>
      </c>
      <c r="N52" t="s">
        <v>2247</v>
      </c>
    </row>
    <row r="53" spans="1:14" x14ac:dyDescent="0.25">
      <c r="A53" s="206" t="str">
        <f t="shared" si="0"/>
        <v/>
      </c>
      <c r="B53" s="180" t="s">
        <v>1532</v>
      </c>
      <c r="C53" s="204" t="s">
        <v>730</v>
      </c>
      <c r="D53" s="219" t="s">
        <v>1336</v>
      </c>
      <c r="E53" s="274" t="s">
        <v>1793</v>
      </c>
      <c r="I53" s="206" t="str">
        <f t="shared" si="1"/>
        <v/>
      </c>
      <c r="J53" s="155" t="s">
        <v>1336</v>
      </c>
      <c r="K53" s="219" t="s">
        <v>730</v>
      </c>
      <c r="M53" s="181" t="s">
        <v>1532</v>
      </c>
      <c r="N53" t="s">
        <v>2248</v>
      </c>
    </row>
    <row r="54" spans="1:14" x14ac:dyDescent="0.25">
      <c r="A54" s="206" t="str">
        <f t="shared" si="0"/>
        <v/>
      </c>
      <c r="B54" s="180" t="s">
        <v>1532</v>
      </c>
      <c r="C54" s="204" t="s">
        <v>730</v>
      </c>
      <c r="D54" s="219" t="s">
        <v>1336</v>
      </c>
      <c r="E54" s="274" t="s">
        <v>2643</v>
      </c>
      <c r="I54" s="206" t="str">
        <f t="shared" si="1"/>
        <v/>
      </c>
      <c r="J54" s="155" t="s">
        <v>1336</v>
      </c>
      <c r="K54" s="219" t="s">
        <v>730</v>
      </c>
      <c r="M54" s="181" t="s">
        <v>1532</v>
      </c>
      <c r="N54" t="s">
        <v>3983</v>
      </c>
    </row>
    <row r="55" spans="1:14" x14ac:dyDescent="0.25">
      <c r="A55" s="206" t="str">
        <f t="shared" si="0"/>
        <v/>
      </c>
      <c r="B55" s="180" t="s">
        <v>1532</v>
      </c>
      <c r="C55" s="204" t="s">
        <v>730</v>
      </c>
      <c r="D55" s="219" t="s">
        <v>1336</v>
      </c>
      <c r="E55" s="274" t="s">
        <v>2838</v>
      </c>
      <c r="I55" s="206" t="str">
        <f t="shared" si="1"/>
        <v/>
      </c>
      <c r="J55" s="155" t="s">
        <v>1336</v>
      </c>
      <c r="K55" s="219" t="s">
        <v>730</v>
      </c>
      <c r="M55" s="181" t="s">
        <v>1532</v>
      </c>
      <c r="N55" t="s">
        <v>2249</v>
      </c>
    </row>
    <row r="56" spans="1:14" x14ac:dyDescent="0.25">
      <c r="A56" s="206" t="str">
        <f t="shared" si="0"/>
        <v/>
      </c>
      <c r="B56" s="180" t="s">
        <v>1532</v>
      </c>
      <c r="C56" s="204" t="s">
        <v>730</v>
      </c>
      <c r="D56" s="219" t="s">
        <v>1336</v>
      </c>
      <c r="E56" s="274" t="s">
        <v>1803</v>
      </c>
      <c r="I56" s="206" t="str">
        <f t="shared" si="1"/>
        <v/>
      </c>
      <c r="J56" s="155" t="s">
        <v>1336</v>
      </c>
      <c r="K56" s="219" t="s">
        <v>730</v>
      </c>
      <c r="M56" s="181" t="s">
        <v>1532</v>
      </c>
      <c r="N56" t="s">
        <v>2250</v>
      </c>
    </row>
    <row r="57" spans="1:14" x14ac:dyDescent="0.25">
      <c r="A57" s="206" t="str">
        <f t="shared" si="0"/>
        <v/>
      </c>
      <c r="B57" s="180" t="s">
        <v>1532</v>
      </c>
      <c r="C57" s="204" t="s">
        <v>730</v>
      </c>
      <c r="D57" s="219" t="s">
        <v>1336</v>
      </c>
      <c r="E57" s="274" t="s">
        <v>2839</v>
      </c>
      <c r="I57" s="206" t="str">
        <f t="shared" si="1"/>
        <v/>
      </c>
      <c r="J57" s="155" t="s">
        <v>1336</v>
      </c>
      <c r="K57" s="219" t="s">
        <v>730</v>
      </c>
      <c r="M57" s="181" t="s">
        <v>1532</v>
      </c>
      <c r="N57" t="s">
        <v>2251</v>
      </c>
    </row>
    <row r="58" spans="1:14" x14ac:dyDescent="0.25">
      <c r="A58" s="206" t="str">
        <f t="shared" si="0"/>
        <v/>
      </c>
      <c r="B58" s="180" t="s">
        <v>1532</v>
      </c>
      <c r="C58" s="204" t="s">
        <v>730</v>
      </c>
      <c r="D58" s="219" t="s">
        <v>1336</v>
      </c>
      <c r="E58" s="274" t="s">
        <v>3249</v>
      </c>
      <c r="I58" s="206" t="str">
        <f t="shared" si="1"/>
        <v/>
      </c>
      <c r="J58" s="155" t="s">
        <v>1336</v>
      </c>
      <c r="K58" s="219" t="s">
        <v>730</v>
      </c>
      <c r="M58" s="181" t="s">
        <v>1532</v>
      </c>
      <c r="N58" t="s">
        <v>2252</v>
      </c>
    </row>
    <row r="59" spans="1:14" x14ac:dyDescent="0.25">
      <c r="A59" s="206" t="str">
        <f t="shared" si="0"/>
        <v/>
      </c>
      <c r="B59" s="180" t="s">
        <v>1532</v>
      </c>
      <c r="C59" s="204" t="s">
        <v>730</v>
      </c>
      <c r="D59" s="219" t="s">
        <v>1336</v>
      </c>
      <c r="E59" s="274" t="s">
        <v>1807</v>
      </c>
      <c r="I59" s="206" t="str">
        <f t="shared" si="1"/>
        <v/>
      </c>
      <c r="J59" s="155" t="s">
        <v>1336</v>
      </c>
      <c r="K59" s="219" t="s">
        <v>730</v>
      </c>
      <c r="M59" s="181" t="s">
        <v>1532</v>
      </c>
      <c r="N59" t="s">
        <v>2253</v>
      </c>
    </row>
    <row r="60" spans="1:14" x14ac:dyDescent="0.25">
      <c r="A60" s="206" t="str">
        <f t="shared" si="0"/>
        <v/>
      </c>
      <c r="B60" s="180" t="s">
        <v>1532</v>
      </c>
      <c r="C60" s="204" t="s">
        <v>730</v>
      </c>
      <c r="D60" s="219" t="s">
        <v>1336</v>
      </c>
      <c r="E60" s="274" t="s">
        <v>1812</v>
      </c>
      <c r="I60" s="206" t="str">
        <f t="shared" si="1"/>
        <v/>
      </c>
      <c r="J60" s="155" t="s">
        <v>1336</v>
      </c>
      <c r="K60" s="219" t="s">
        <v>730</v>
      </c>
      <c r="M60" s="181" t="s">
        <v>1532</v>
      </c>
      <c r="N60" t="s">
        <v>2254</v>
      </c>
    </row>
    <row r="61" spans="1:14" x14ac:dyDescent="0.25">
      <c r="A61" s="206" t="str">
        <f t="shared" si="0"/>
        <v/>
      </c>
      <c r="B61" s="180" t="s">
        <v>1532</v>
      </c>
      <c r="C61" s="204" t="s">
        <v>730</v>
      </c>
      <c r="D61" s="219" t="s">
        <v>1336</v>
      </c>
      <c r="E61" s="274" t="s">
        <v>1815</v>
      </c>
      <c r="I61" s="206" t="str">
        <f t="shared" si="1"/>
        <v/>
      </c>
      <c r="J61" s="155" t="s">
        <v>1336</v>
      </c>
      <c r="K61" s="219" t="s">
        <v>730</v>
      </c>
      <c r="M61" s="181" t="s">
        <v>1532</v>
      </c>
      <c r="N61" t="s">
        <v>2255</v>
      </c>
    </row>
    <row r="62" spans="1:14" x14ac:dyDescent="0.25">
      <c r="A62" s="206" t="str">
        <f t="shared" si="0"/>
        <v/>
      </c>
      <c r="B62" s="180" t="s">
        <v>1532</v>
      </c>
      <c r="C62" s="204" t="s">
        <v>730</v>
      </c>
      <c r="D62" s="219" t="s">
        <v>1336</v>
      </c>
      <c r="E62" s="274" t="s">
        <v>1817</v>
      </c>
      <c r="I62" s="206" t="str">
        <f t="shared" si="1"/>
        <v/>
      </c>
      <c r="J62" s="155" t="s">
        <v>1336</v>
      </c>
      <c r="K62" s="219" t="s">
        <v>730</v>
      </c>
      <c r="M62" s="181" t="s">
        <v>1532</v>
      </c>
      <c r="N62" t="s">
        <v>2256</v>
      </c>
    </row>
    <row r="63" spans="1:14" x14ac:dyDescent="0.25">
      <c r="A63" s="206" t="str">
        <f t="shared" si="0"/>
        <v/>
      </c>
      <c r="B63" s="180" t="s">
        <v>1532</v>
      </c>
      <c r="C63" s="204" t="s">
        <v>730</v>
      </c>
      <c r="D63" s="219" t="s">
        <v>1336</v>
      </c>
      <c r="E63" s="274" t="s">
        <v>1819</v>
      </c>
      <c r="I63" s="206" t="str">
        <f t="shared" si="1"/>
        <v/>
      </c>
      <c r="J63" s="155" t="s">
        <v>1336</v>
      </c>
      <c r="K63" s="219" t="s">
        <v>730</v>
      </c>
      <c r="M63" s="181" t="s">
        <v>1532</v>
      </c>
      <c r="N63" t="s">
        <v>2257</v>
      </c>
    </row>
    <row r="64" spans="1:14" x14ac:dyDescent="0.25">
      <c r="A64" s="206" t="str">
        <f t="shared" si="0"/>
        <v/>
      </c>
      <c r="B64" s="180" t="s">
        <v>1532</v>
      </c>
      <c r="C64" s="204" t="s">
        <v>730</v>
      </c>
      <c r="D64" s="219" t="s">
        <v>1336</v>
      </c>
      <c r="E64" s="274" t="s">
        <v>2995</v>
      </c>
      <c r="I64" s="206" t="str">
        <f t="shared" si="1"/>
        <v/>
      </c>
      <c r="J64" s="155" t="s">
        <v>1336</v>
      </c>
      <c r="K64" s="219" t="s">
        <v>730</v>
      </c>
      <c r="M64" s="181" t="s">
        <v>1532</v>
      </c>
      <c r="N64" t="s">
        <v>2258</v>
      </c>
    </row>
    <row r="65" spans="1:14" x14ac:dyDescent="0.25">
      <c r="A65" s="206" t="str">
        <f t="shared" si="0"/>
        <v/>
      </c>
      <c r="B65" s="180" t="s">
        <v>1532</v>
      </c>
      <c r="C65" s="204" t="s">
        <v>730</v>
      </c>
      <c r="D65" s="219" t="s">
        <v>1336</v>
      </c>
      <c r="E65" s="274" t="s">
        <v>1822</v>
      </c>
      <c r="I65" s="206" t="str">
        <f t="shared" si="1"/>
        <v/>
      </c>
      <c r="J65" s="155" t="s">
        <v>1336</v>
      </c>
      <c r="K65" s="219" t="s">
        <v>730</v>
      </c>
      <c r="M65" s="181" t="s">
        <v>1532</v>
      </c>
      <c r="N65" t="s">
        <v>2259</v>
      </c>
    </row>
    <row r="66" spans="1:14" x14ac:dyDescent="0.25">
      <c r="A66" s="206" t="str">
        <f t="shared" si="0"/>
        <v/>
      </c>
      <c r="B66" s="180" t="s">
        <v>1532</v>
      </c>
      <c r="C66" s="204" t="s">
        <v>730</v>
      </c>
      <c r="D66" s="219" t="s">
        <v>1336</v>
      </c>
      <c r="E66" s="274" t="s">
        <v>1826</v>
      </c>
      <c r="I66" s="206" t="str">
        <f t="shared" si="1"/>
        <v/>
      </c>
      <c r="J66" s="155" t="s">
        <v>1336</v>
      </c>
      <c r="K66" s="219" t="s">
        <v>730</v>
      </c>
      <c r="M66" s="181" t="s">
        <v>1532</v>
      </c>
      <c r="N66" t="s">
        <v>3984</v>
      </c>
    </row>
    <row r="67" spans="1:14" x14ac:dyDescent="0.25">
      <c r="A67" s="206" t="str">
        <f t="shared" ref="A67:A130" si="4">IF($A$1=B67,C67,IF($A$1=D67,E67,""))</f>
        <v/>
      </c>
      <c r="B67" s="180" t="s">
        <v>1532</v>
      </c>
      <c r="C67" s="204" t="s">
        <v>730</v>
      </c>
      <c r="D67" s="219" t="s">
        <v>1336</v>
      </c>
      <c r="E67" s="274" t="s">
        <v>1829</v>
      </c>
      <c r="I67" s="206" t="str">
        <f t="shared" si="1"/>
        <v/>
      </c>
      <c r="J67" s="155" t="s">
        <v>1336</v>
      </c>
      <c r="K67" s="219" t="s">
        <v>730</v>
      </c>
      <c r="M67" s="181" t="s">
        <v>1532</v>
      </c>
      <c r="N67" t="s">
        <v>2260</v>
      </c>
    </row>
    <row r="68" spans="1:14" x14ac:dyDescent="0.25">
      <c r="A68" s="206" t="str">
        <f t="shared" si="4"/>
        <v/>
      </c>
      <c r="B68" s="180" t="s">
        <v>1532</v>
      </c>
      <c r="C68" s="204" t="s">
        <v>730</v>
      </c>
      <c r="D68" s="219" t="s">
        <v>1336</v>
      </c>
      <c r="E68" s="274" t="s">
        <v>1832</v>
      </c>
      <c r="I68" s="206" t="str">
        <f t="shared" si="1"/>
        <v/>
      </c>
      <c r="J68" s="155" t="s">
        <v>1336</v>
      </c>
      <c r="K68" s="219" t="s">
        <v>730</v>
      </c>
      <c r="M68" s="181" t="s">
        <v>1532</v>
      </c>
      <c r="N68" t="s">
        <v>2261</v>
      </c>
    </row>
    <row r="69" spans="1:14" x14ac:dyDescent="0.25">
      <c r="A69" s="206" t="str">
        <f t="shared" si="4"/>
        <v/>
      </c>
      <c r="B69" s="180" t="s">
        <v>1532</v>
      </c>
      <c r="C69" s="204" t="s">
        <v>730</v>
      </c>
      <c r="D69" s="219" t="s">
        <v>1336</v>
      </c>
      <c r="E69" s="274" t="s">
        <v>1836</v>
      </c>
      <c r="I69" s="206" t="str">
        <f t="shared" si="1"/>
        <v/>
      </c>
      <c r="J69" s="155" t="s">
        <v>1336</v>
      </c>
      <c r="K69" s="219" t="s">
        <v>730</v>
      </c>
      <c r="M69" s="181" t="s">
        <v>1532</v>
      </c>
      <c r="N69" t="s">
        <v>2262</v>
      </c>
    </row>
    <row r="70" spans="1:14" x14ac:dyDescent="0.25">
      <c r="A70" s="206" t="str">
        <f t="shared" si="4"/>
        <v/>
      </c>
      <c r="B70" s="180" t="s">
        <v>1532</v>
      </c>
      <c r="C70" s="204" t="s">
        <v>730</v>
      </c>
      <c r="D70" s="219" t="s">
        <v>1336</v>
      </c>
      <c r="E70" s="274" t="s">
        <v>2842</v>
      </c>
      <c r="I70" s="206" t="str">
        <f t="shared" si="1"/>
        <v/>
      </c>
      <c r="J70" s="155" t="s">
        <v>1336</v>
      </c>
      <c r="K70" s="219" t="s">
        <v>730</v>
      </c>
      <c r="M70" s="181" t="s">
        <v>1532</v>
      </c>
      <c r="N70" t="s">
        <v>2263</v>
      </c>
    </row>
    <row r="71" spans="1:14" x14ac:dyDescent="0.25">
      <c r="A71" s="206" t="str">
        <f t="shared" si="4"/>
        <v/>
      </c>
      <c r="B71" s="180" t="s">
        <v>1532</v>
      </c>
      <c r="C71" s="204" t="s">
        <v>730</v>
      </c>
      <c r="D71" s="219" t="s">
        <v>1336</v>
      </c>
      <c r="E71" s="274" t="s">
        <v>2843</v>
      </c>
      <c r="I71" s="206" t="str">
        <f t="shared" si="1"/>
        <v/>
      </c>
      <c r="J71" s="155" t="s">
        <v>1336</v>
      </c>
      <c r="K71" s="219" t="s">
        <v>730</v>
      </c>
      <c r="M71" s="181" t="s">
        <v>1532</v>
      </c>
      <c r="N71" t="s">
        <v>2264</v>
      </c>
    </row>
    <row r="72" spans="1:14" x14ac:dyDescent="0.25">
      <c r="A72" s="206" t="str">
        <f t="shared" si="4"/>
        <v/>
      </c>
      <c r="B72" s="180" t="s">
        <v>1532</v>
      </c>
      <c r="C72" s="204" t="s">
        <v>730</v>
      </c>
      <c r="D72" s="219" t="s">
        <v>1336</v>
      </c>
      <c r="E72" s="274" t="s">
        <v>1844</v>
      </c>
      <c r="I72" s="206" t="str">
        <f t="shared" si="1"/>
        <v/>
      </c>
      <c r="J72" s="155" t="s">
        <v>1336</v>
      </c>
      <c r="K72" s="219" t="s">
        <v>730</v>
      </c>
      <c r="M72" s="181" t="s">
        <v>1532</v>
      </c>
      <c r="N72" t="s">
        <v>2265</v>
      </c>
    </row>
    <row r="73" spans="1:14" x14ac:dyDescent="0.25">
      <c r="A73" s="206" t="str">
        <f t="shared" si="4"/>
        <v/>
      </c>
      <c r="B73" s="180" t="s">
        <v>1532</v>
      </c>
      <c r="C73" s="204" t="s">
        <v>730</v>
      </c>
      <c r="D73" s="219" t="s">
        <v>1336</v>
      </c>
      <c r="E73" s="274" t="s">
        <v>1849</v>
      </c>
      <c r="I73" s="206" t="str">
        <f t="shared" si="1"/>
        <v/>
      </c>
      <c r="J73" s="155" t="s">
        <v>1336</v>
      </c>
      <c r="K73" s="219" t="s">
        <v>730</v>
      </c>
      <c r="M73" s="181" t="s">
        <v>1532</v>
      </c>
      <c r="N73" t="s">
        <v>2266</v>
      </c>
    </row>
    <row r="74" spans="1:14" x14ac:dyDescent="0.25">
      <c r="A74" s="206" t="str">
        <f t="shared" si="4"/>
        <v/>
      </c>
      <c r="B74" s="180" t="s">
        <v>1532</v>
      </c>
      <c r="C74" s="204" t="s">
        <v>730</v>
      </c>
      <c r="D74" s="219" t="s">
        <v>1336</v>
      </c>
      <c r="E74" s="274" t="s">
        <v>2844</v>
      </c>
      <c r="I74" s="206" t="str">
        <f t="shared" si="1"/>
        <v/>
      </c>
      <c r="J74" s="155" t="s">
        <v>1336</v>
      </c>
      <c r="K74" s="219" t="s">
        <v>730</v>
      </c>
      <c r="M74" s="181" t="s">
        <v>1532</v>
      </c>
      <c r="N74" t="s">
        <v>2267</v>
      </c>
    </row>
    <row r="75" spans="1:14" x14ac:dyDescent="0.25">
      <c r="A75" s="206" t="str">
        <f t="shared" si="4"/>
        <v/>
      </c>
      <c r="B75" s="180" t="s">
        <v>1532</v>
      </c>
      <c r="C75" s="204" t="s">
        <v>730</v>
      </c>
      <c r="D75" s="219" t="s">
        <v>1336</v>
      </c>
      <c r="E75" s="274" t="s">
        <v>1852</v>
      </c>
      <c r="I75" s="206" t="str">
        <f t="shared" si="1"/>
        <v/>
      </c>
      <c r="J75" s="155" t="s">
        <v>1336</v>
      </c>
      <c r="K75" s="219" t="s">
        <v>730</v>
      </c>
      <c r="M75" s="181" t="s">
        <v>1532</v>
      </c>
      <c r="N75" t="s">
        <v>2268</v>
      </c>
    </row>
    <row r="76" spans="1:14" x14ac:dyDescent="0.25">
      <c r="A76" s="206" t="str">
        <f t="shared" si="4"/>
        <v/>
      </c>
      <c r="B76" s="180" t="s">
        <v>1532</v>
      </c>
      <c r="C76" s="204" t="s">
        <v>730</v>
      </c>
      <c r="D76" s="219" t="s">
        <v>1336</v>
      </c>
      <c r="E76" s="274" t="s">
        <v>1855</v>
      </c>
      <c r="I76" s="206" t="str">
        <f t="shared" si="1"/>
        <v/>
      </c>
      <c r="J76" s="155" t="s">
        <v>1336</v>
      </c>
      <c r="K76" s="219" t="s">
        <v>730</v>
      </c>
      <c r="M76" s="181" t="s">
        <v>1532</v>
      </c>
      <c r="N76" t="s">
        <v>2269</v>
      </c>
    </row>
    <row r="77" spans="1:14" x14ac:dyDescent="0.25">
      <c r="A77" s="206" t="str">
        <f t="shared" si="4"/>
        <v/>
      </c>
      <c r="B77" s="180" t="s">
        <v>1532</v>
      </c>
      <c r="C77" s="204" t="s">
        <v>730</v>
      </c>
      <c r="D77" s="219" t="s">
        <v>1336</v>
      </c>
      <c r="E77" s="274" t="s">
        <v>2660</v>
      </c>
      <c r="I77" s="206" t="str">
        <f t="shared" si="1"/>
        <v/>
      </c>
      <c r="J77" s="155" t="s">
        <v>1336</v>
      </c>
      <c r="K77" s="219" t="s">
        <v>730</v>
      </c>
      <c r="M77" s="181" t="s">
        <v>1532</v>
      </c>
      <c r="N77" t="s">
        <v>2270</v>
      </c>
    </row>
    <row r="78" spans="1:14" x14ac:dyDescent="0.25">
      <c r="A78" s="206" t="str">
        <f t="shared" si="4"/>
        <v/>
      </c>
      <c r="B78" s="180" t="s">
        <v>1532</v>
      </c>
      <c r="C78" s="204" t="s">
        <v>730</v>
      </c>
      <c r="D78" s="219" t="s">
        <v>1336</v>
      </c>
      <c r="E78" s="274" t="s">
        <v>3019</v>
      </c>
      <c r="I78" s="206" t="str">
        <f t="shared" si="1"/>
        <v/>
      </c>
      <c r="J78" s="155" t="s">
        <v>1336</v>
      </c>
      <c r="K78" s="219" t="s">
        <v>730</v>
      </c>
      <c r="M78" s="181" t="s">
        <v>1532</v>
      </c>
      <c r="N78" t="s">
        <v>2271</v>
      </c>
    </row>
    <row r="79" spans="1:14" x14ac:dyDescent="0.25">
      <c r="A79" s="206" t="str">
        <f t="shared" si="4"/>
        <v/>
      </c>
      <c r="B79" s="180" t="s">
        <v>1532</v>
      </c>
      <c r="C79" s="204" t="s">
        <v>730</v>
      </c>
      <c r="D79" s="219" t="s">
        <v>1336</v>
      </c>
      <c r="E79" s="274" t="s">
        <v>3021</v>
      </c>
      <c r="I79" s="206" t="str">
        <f t="shared" si="1"/>
        <v/>
      </c>
      <c r="J79" s="155" t="s">
        <v>1336</v>
      </c>
      <c r="K79" s="219" t="s">
        <v>730</v>
      </c>
      <c r="M79" s="181" t="s">
        <v>1532</v>
      </c>
      <c r="N79" t="s">
        <v>2272</v>
      </c>
    </row>
    <row r="80" spans="1:14" x14ac:dyDescent="0.25">
      <c r="A80" s="206" t="str">
        <f t="shared" si="4"/>
        <v/>
      </c>
      <c r="B80" s="180" t="s">
        <v>1532</v>
      </c>
      <c r="C80" s="204" t="s">
        <v>730</v>
      </c>
      <c r="D80" s="219" t="s">
        <v>1336</v>
      </c>
      <c r="E80" s="274" t="s">
        <v>1861</v>
      </c>
      <c r="I80" s="206" t="str">
        <f t="shared" si="1"/>
        <v/>
      </c>
      <c r="J80" s="155" t="s">
        <v>1336</v>
      </c>
      <c r="K80" s="219" t="s">
        <v>730</v>
      </c>
      <c r="M80" s="181" t="s">
        <v>1532</v>
      </c>
      <c r="N80" t="s">
        <v>2273</v>
      </c>
    </row>
    <row r="81" spans="1:14" x14ac:dyDescent="0.25">
      <c r="A81" s="206" t="str">
        <f t="shared" si="4"/>
        <v/>
      </c>
      <c r="B81" s="180" t="s">
        <v>1532</v>
      </c>
      <c r="C81" s="204" t="s">
        <v>730</v>
      </c>
      <c r="D81" s="219" t="s">
        <v>1336</v>
      </c>
      <c r="E81" s="274" t="s">
        <v>2917</v>
      </c>
      <c r="I81" s="206" t="str">
        <f t="shared" si="1"/>
        <v/>
      </c>
      <c r="J81" s="155" t="s">
        <v>1336</v>
      </c>
      <c r="K81" s="219" t="s">
        <v>730</v>
      </c>
      <c r="M81" s="181" t="s">
        <v>1532</v>
      </c>
      <c r="N81" t="s">
        <v>2274</v>
      </c>
    </row>
    <row r="82" spans="1:14" x14ac:dyDescent="0.25">
      <c r="A82" s="206" t="str">
        <f t="shared" si="4"/>
        <v/>
      </c>
      <c r="B82" s="180" t="s">
        <v>1532</v>
      </c>
      <c r="C82" s="204" t="s">
        <v>730</v>
      </c>
      <c r="D82" s="219" t="s">
        <v>1336</v>
      </c>
      <c r="E82" s="274" t="s">
        <v>2920</v>
      </c>
      <c r="I82" s="206" t="str">
        <f t="shared" si="1"/>
        <v/>
      </c>
      <c r="J82" s="155" t="s">
        <v>1336</v>
      </c>
      <c r="K82" s="219" t="s">
        <v>730</v>
      </c>
      <c r="M82" s="181" t="s">
        <v>1532</v>
      </c>
      <c r="N82" t="s">
        <v>2275</v>
      </c>
    </row>
    <row r="83" spans="1:14" x14ac:dyDescent="0.25">
      <c r="A83" s="206" t="str">
        <f t="shared" si="4"/>
        <v/>
      </c>
      <c r="B83" s="180" t="s">
        <v>1532</v>
      </c>
      <c r="C83" s="204" t="s">
        <v>730</v>
      </c>
      <c r="D83" s="219" t="s">
        <v>1336</v>
      </c>
      <c r="E83" s="274" t="s">
        <v>2026</v>
      </c>
      <c r="I83" s="206" t="str">
        <f t="shared" si="1"/>
        <v/>
      </c>
      <c r="J83" s="155" t="s">
        <v>1336</v>
      </c>
      <c r="K83" s="219" t="s">
        <v>730</v>
      </c>
      <c r="M83" s="181" t="s">
        <v>1532</v>
      </c>
      <c r="N83" t="s">
        <v>2276</v>
      </c>
    </row>
    <row r="84" spans="1:14" x14ac:dyDescent="0.25">
      <c r="A84" s="206" t="str">
        <f t="shared" si="4"/>
        <v/>
      </c>
      <c r="B84" s="180" t="s">
        <v>1532</v>
      </c>
      <c r="C84" s="204" t="s">
        <v>730</v>
      </c>
      <c r="D84" s="219" t="s">
        <v>1336</v>
      </c>
      <c r="E84" s="274" t="s">
        <v>2033</v>
      </c>
      <c r="I84" s="206" t="str">
        <f t="shared" si="1"/>
        <v/>
      </c>
      <c r="J84" s="155" t="s">
        <v>1336</v>
      </c>
      <c r="K84" s="219" t="s">
        <v>730</v>
      </c>
      <c r="M84" s="181" t="s">
        <v>1532</v>
      </c>
      <c r="N84" t="s">
        <v>2277</v>
      </c>
    </row>
    <row r="85" spans="1:14" x14ac:dyDescent="0.25">
      <c r="A85" s="206" t="str">
        <f t="shared" si="4"/>
        <v/>
      </c>
      <c r="B85" s="180" t="s">
        <v>1532</v>
      </c>
      <c r="C85" s="204" t="s">
        <v>730</v>
      </c>
      <c r="D85" s="219" t="s">
        <v>1336</v>
      </c>
      <c r="E85" s="274" t="s">
        <v>2035</v>
      </c>
      <c r="I85" s="206" t="str">
        <f t="shared" si="1"/>
        <v/>
      </c>
      <c r="J85" s="155" t="s">
        <v>1336</v>
      </c>
      <c r="K85" s="219" t="s">
        <v>730</v>
      </c>
      <c r="M85" s="181" t="s">
        <v>1532</v>
      </c>
      <c r="N85" t="s">
        <v>2278</v>
      </c>
    </row>
    <row r="86" spans="1:14" x14ac:dyDescent="0.25">
      <c r="A86" s="206" t="str">
        <f t="shared" si="4"/>
        <v/>
      </c>
      <c r="B86" s="180" t="s">
        <v>1532</v>
      </c>
      <c r="C86" s="204" t="s">
        <v>730</v>
      </c>
      <c r="D86" s="219" t="s">
        <v>1336</v>
      </c>
      <c r="E86" s="274" t="s">
        <v>2038</v>
      </c>
      <c r="I86" s="206" t="str">
        <f t="shared" si="1"/>
        <v/>
      </c>
      <c r="J86" s="155" t="s">
        <v>1336</v>
      </c>
      <c r="K86" s="219" t="s">
        <v>730</v>
      </c>
      <c r="M86" s="181" t="s">
        <v>1532</v>
      </c>
      <c r="N86" t="s">
        <v>2279</v>
      </c>
    </row>
    <row r="87" spans="1:14" x14ac:dyDescent="0.25">
      <c r="A87" s="206" t="str">
        <f t="shared" si="4"/>
        <v/>
      </c>
      <c r="B87" s="180" t="s">
        <v>1532</v>
      </c>
      <c r="C87" s="204" t="s">
        <v>730</v>
      </c>
      <c r="D87" s="219" t="s">
        <v>1336</v>
      </c>
      <c r="E87" s="274" t="s">
        <v>2042</v>
      </c>
      <c r="I87" s="206" t="str">
        <f t="shared" si="1"/>
        <v/>
      </c>
      <c r="J87" s="155" t="s">
        <v>1336</v>
      </c>
      <c r="K87" s="219" t="s">
        <v>730</v>
      </c>
      <c r="M87" s="181" t="s">
        <v>1532</v>
      </c>
      <c r="N87" t="s">
        <v>2280</v>
      </c>
    </row>
    <row r="88" spans="1:14" x14ac:dyDescent="0.25">
      <c r="A88" s="206" t="str">
        <f t="shared" si="4"/>
        <v/>
      </c>
      <c r="B88" s="180" t="s">
        <v>1532</v>
      </c>
      <c r="C88" s="204" t="s">
        <v>730</v>
      </c>
      <c r="D88" s="219" t="s">
        <v>1336</v>
      </c>
      <c r="E88" s="274" t="s">
        <v>2044</v>
      </c>
      <c r="I88" s="206" t="str">
        <f t="shared" si="1"/>
        <v/>
      </c>
      <c r="J88" s="155" t="s">
        <v>1336</v>
      </c>
      <c r="K88" s="219" t="s">
        <v>730</v>
      </c>
      <c r="M88" s="181" t="s">
        <v>1532</v>
      </c>
      <c r="N88" t="s">
        <v>2281</v>
      </c>
    </row>
    <row r="89" spans="1:14" x14ac:dyDescent="0.25">
      <c r="A89" s="206" t="str">
        <f t="shared" si="4"/>
        <v/>
      </c>
      <c r="B89" s="180" t="s">
        <v>1532</v>
      </c>
      <c r="C89" s="204" t="s">
        <v>730</v>
      </c>
      <c r="D89" s="219" t="s">
        <v>1336</v>
      </c>
      <c r="E89" s="274" t="s">
        <v>2665</v>
      </c>
      <c r="I89" s="206" t="str">
        <f t="shared" si="1"/>
        <v/>
      </c>
      <c r="J89" s="155" t="s">
        <v>1336</v>
      </c>
      <c r="K89" s="219" t="s">
        <v>730</v>
      </c>
      <c r="M89" s="181" t="s">
        <v>1532</v>
      </c>
      <c r="N89" t="s">
        <v>2282</v>
      </c>
    </row>
    <row r="90" spans="1:14" x14ac:dyDescent="0.25">
      <c r="A90" s="206" t="str">
        <f t="shared" si="4"/>
        <v/>
      </c>
      <c r="B90" s="180" t="s">
        <v>1532</v>
      </c>
      <c r="C90" s="204" t="s">
        <v>730</v>
      </c>
      <c r="D90" s="219" t="s">
        <v>1336</v>
      </c>
      <c r="E90" s="274" t="s">
        <v>2667</v>
      </c>
      <c r="I90" s="206" t="str">
        <f t="shared" si="1"/>
        <v/>
      </c>
      <c r="J90" s="155" t="s">
        <v>1336</v>
      </c>
      <c r="K90" s="219" t="s">
        <v>730</v>
      </c>
      <c r="M90" s="181" t="s">
        <v>1532</v>
      </c>
      <c r="N90" t="s">
        <v>2283</v>
      </c>
    </row>
    <row r="91" spans="1:14" x14ac:dyDescent="0.25">
      <c r="A91" s="206" t="str">
        <f t="shared" si="4"/>
        <v/>
      </c>
      <c r="B91" s="180" t="s">
        <v>1532</v>
      </c>
      <c r="C91" s="204" t="s">
        <v>730</v>
      </c>
      <c r="D91" s="219" t="s">
        <v>1336</v>
      </c>
      <c r="E91" s="274" t="s">
        <v>2047</v>
      </c>
      <c r="I91" s="206" t="str">
        <f t="shared" si="1"/>
        <v/>
      </c>
      <c r="J91" s="155" t="s">
        <v>1336</v>
      </c>
      <c r="K91" s="219" t="s">
        <v>730</v>
      </c>
      <c r="M91" s="181" t="s">
        <v>1532</v>
      </c>
      <c r="N91" t="s">
        <v>2284</v>
      </c>
    </row>
    <row r="92" spans="1:14" x14ac:dyDescent="0.25">
      <c r="A92" s="206" t="str">
        <f t="shared" si="4"/>
        <v/>
      </c>
      <c r="B92" s="180" t="s">
        <v>1532</v>
      </c>
      <c r="C92" s="204" t="s">
        <v>730</v>
      </c>
      <c r="D92" s="219" t="s">
        <v>1336</v>
      </c>
      <c r="E92" s="274" t="s">
        <v>2669</v>
      </c>
      <c r="I92" s="206" t="str">
        <f t="shared" si="1"/>
        <v/>
      </c>
      <c r="J92" s="155" t="s">
        <v>1336</v>
      </c>
      <c r="K92" s="219" t="s">
        <v>730</v>
      </c>
      <c r="M92" s="181" t="s">
        <v>1532</v>
      </c>
      <c r="N92" t="s">
        <v>2285</v>
      </c>
    </row>
    <row r="93" spans="1:14" x14ac:dyDescent="0.25">
      <c r="A93" s="206" t="str">
        <f t="shared" si="4"/>
        <v/>
      </c>
      <c r="B93" s="180" t="s">
        <v>1532</v>
      </c>
      <c r="C93" s="204" t="s">
        <v>730</v>
      </c>
      <c r="D93" s="219" t="s">
        <v>1336</v>
      </c>
      <c r="E93" s="274" t="s">
        <v>2050</v>
      </c>
      <c r="I93" s="206" t="str">
        <f t="shared" si="1"/>
        <v/>
      </c>
      <c r="J93" s="155" t="s">
        <v>1336</v>
      </c>
      <c r="K93" s="219" t="s">
        <v>730</v>
      </c>
      <c r="M93" s="181" t="s">
        <v>1532</v>
      </c>
      <c r="N93" t="s">
        <v>2286</v>
      </c>
    </row>
    <row r="94" spans="1:14" x14ac:dyDescent="0.25">
      <c r="A94" s="206" t="str">
        <f t="shared" si="4"/>
        <v/>
      </c>
      <c r="B94" s="180" t="s">
        <v>1532</v>
      </c>
      <c r="C94" s="204" t="s">
        <v>730</v>
      </c>
      <c r="D94" s="219" t="s">
        <v>1336</v>
      </c>
      <c r="E94" s="274" t="s">
        <v>2051</v>
      </c>
      <c r="I94" s="206" t="str">
        <f t="shared" si="1"/>
        <v/>
      </c>
      <c r="J94" s="155" t="s">
        <v>1336</v>
      </c>
      <c r="K94" s="219" t="s">
        <v>730</v>
      </c>
      <c r="M94" s="181" t="s">
        <v>1532</v>
      </c>
      <c r="N94" t="s">
        <v>2287</v>
      </c>
    </row>
    <row r="95" spans="1:14" x14ac:dyDescent="0.25">
      <c r="A95" s="206" t="str">
        <f t="shared" si="4"/>
        <v/>
      </c>
      <c r="B95" s="180" t="s">
        <v>1532</v>
      </c>
      <c r="C95" s="204" t="s">
        <v>730</v>
      </c>
      <c r="D95" s="219" t="s">
        <v>1336</v>
      </c>
      <c r="E95" s="274" t="s">
        <v>2053</v>
      </c>
      <c r="I95" s="206" t="str">
        <f t="shared" si="1"/>
        <v/>
      </c>
      <c r="J95" s="155" t="s">
        <v>1336</v>
      </c>
      <c r="K95" s="219" t="s">
        <v>730</v>
      </c>
      <c r="M95" s="181" t="s">
        <v>1532</v>
      </c>
      <c r="N95" t="s">
        <v>2288</v>
      </c>
    </row>
    <row r="96" spans="1:14" x14ac:dyDescent="0.25">
      <c r="A96" s="206" t="str">
        <f t="shared" si="4"/>
        <v/>
      </c>
      <c r="B96" s="180" t="s">
        <v>1532</v>
      </c>
      <c r="C96" s="204" t="s">
        <v>730</v>
      </c>
      <c r="D96" s="219" t="s">
        <v>1336</v>
      </c>
      <c r="E96" s="274" t="s">
        <v>2055</v>
      </c>
      <c r="I96" s="206" t="str">
        <f t="shared" ref="I96:I159" si="5">IF($I$30=J96,K96,IF($I$30=M96,N96,""))</f>
        <v/>
      </c>
      <c r="J96" s="155" t="s">
        <v>1336</v>
      </c>
      <c r="K96" s="219" t="s">
        <v>730</v>
      </c>
      <c r="M96" s="181" t="s">
        <v>1532</v>
      </c>
      <c r="N96" t="s">
        <v>2289</v>
      </c>
    </row>
    <row r="97" spans="1:14" x14ac:dyDescent="0.25">
      <c r="A97" s="206" t="str">
        <f t="shared" si="4"/>
        <v/>
      </c>
      <c r="B97" s="180" t="s">
        <v>1532</v>
      </c>
      <c r="C97" s="204" t="s">
        <v>730</v>
      </c>
      <c r="D97" s="219" t="s">
        <v>1336</v>
      </c>
      <c r="E97" s="274" t="s">
        <v>2057</v>
      </c>
      <c r="I97" s="206" t="str">
        <f t="shared" si="5"/>
        <v/>
      </c>
      <c r="J97" s="155" t="s">
        <v>1336</v>
      </c>
      <c r="K97" s="219" t="s">
        <v>730</v>
      </c>
      <c r="M97" s="181" t="s">
        <v>1532</v>
      </c>
      <c r="N97" t="s">
        <v>2290</v>
      </c>
    </row>
    <row r="98" spans="1:14" x14ac:dyDescent="0.25">
      <c r="A98" s="206" t="str">
        <f t="shared" si="4"/>
        <v/>
      </c>
      <c r="B98" s="180" t="s">
        <v>1532</v>
      </c>
      <c r="C98" s="204" t="s">
        <v>730</v>
      </c>
      <c r="D98" s="219" t="s">
        <v>1336</v>
      </c>
      <c r="E98" s="274" t="s">
        <v>2059</v>
      </c>
      <c r="I98" s="206" t="str">
        <f t="shared" si="5"/>
        <v/>
      </c>
      <c r="J98" s="155" t="s">
        <v>1336</v>
      </c>
      <c r="K98" s="219" t="s">
        <v>730</v>
      </c>
      <c r="M98" s="181" t="s">
        <v>1532</v>
      </c>
      <c r="N98" t="s">
        <v>2291</v>
      </c>
    </row>
    <row r="99" spans="1:14" x14ac:dyDescent="0.25">
      <c r="A99" s="206" t="str">
        <f t="shared" si="4"/>
        <v/>
      </c>
      <c r="B99" s="180" t="s">
        <v>1532</v>
      </c>
      <c r="C99" s="204" t="s">
        <v>730</v>
      </c>
      <c r="D99" s="219" t="s">
        <v>1336</v>
      </c>
      <c r="E99" s="274" t="s">
        <v>2061</v>
      </c>
      <c r="I99" s="206" t="str">
        <f t="shared" si="5"/>
        <v/>
      </c>
      <c r="J99" s="155" t="s">
        <v>1336</v>
      </c>
      <c r="K99" s="219" t="s">
        <v>730</v>
      </c>
      <c r="M99" s="181" t="s">
        <v>1532</v>
      </c>
      <c r="N99" t="s">
        <v>2292</v>
      </c>
    </row>
    <row r="100" spans="1:14" x14ac:dyDescent="0.25">
      <c r="A100" s="206" t="str">
        <f t="shared" si="4"/>
        <v/>
      </c>
      <c r="B100" s="180" t="s">
        <v>1532</v>
      </c>
      <c r="C100" s="204" t="s">
        <v>730</v>
      </c>
      <c r="D100" s="219" t="s">
        <v>1336</v>
      </c>
      <c r="E100" s="274" t="s">
        <v>2063</v>
      </c>
      <c r="I100" s="206" t="str">
        <f t="shared" si="5"/>
        <v/>
      </c>
      <c r="J100" s="155" t="s">
        <v>1336</v>
      </c>
      <c r="K100" s="219" t="s">
        <v>730</v>
      </c>
      <c r="M100" s="181" t="s">
        <v>1532</v>
      </c>
      <c r="N100" t="s">
        <v>2293</v>
      </c>
    </row>
    <row r="101" spans="1:14" x14ac:dyDescent="0.25">
      <c r="A101" s="206" t="str">
        <f t="shared" si="4"/>
        <v/>
      </c>
      <c r="B101" s="180" t="s">
        <v>1532</v>
      </c>
      <c r="C101" s="204" t="s">
        <v>730</v>
      </c>
      <c r="D101" s="219" t="s">
        <v>1336</v>
      </c>
      <c r="E101" s="274" t="s">
        <v>2064</v>
      </c>
      <c r="I101" s="206" t="str">
        <f t="shared" si="5"/>
        <v/>
      </c>
      <c r="J101" s="155" t="s">
        <v>1336</v>
      </c>
      <c r="K101" s="219" t="s">
        <v>730</v>
      </c>
      <c r="M101" s="181" t="s">
        <v>1532</v>
      </c>
      <c r="N101" t="s">
        <v>3985</v>
      </c>
    </row>
    <row r="102" spans="1:14" x14ac:dyDescent="0.25">
      <c r="A102" s="206" t="str">
        <f t="shared" si="4"/>
        <v/>
      </c>
      <c r="B102" s="180" t="s">
        <v>1532</v>
      </c>
      <c r="C102" s="204" t="s">
        <v>730</v>
      </c>
      <c r="D102" s="219" t="s">
        <v>1336</v>
      </c>
      <c r="E102" s="274" t="s">
        <v>2065</v>
      </c>
      <c r="I102" s="206" t="str">
        <f t="shared" si="5"/>
        <v/>
      </c>
      <c r="J102" s="155" t="s">
        <v>1336</v>
      </c>
      <c r="K102" s="219" t="s">
        <v>730</v>
      </c>
      <c r="M102" s="181" t="s">
        <v>1532</v>
      </c>
      <c r="N102" t="s">
        <v>3986</v>
      </c>
    </row>
    <row r="103" spans="1:14" x14ac:dyDescent="0.25">
      <c r="A103" s="206" t="str">
        <f t="shared" si="4"/>
        <v/>
      </c>
      <c r="B103" s="180" t="s">
        <v>1532</v>
      </c>
      <c r="C103" s="204" t="s">
        <v>730</v>
      </c>
      <c r="D103" s="219" t="s">
        <v>1336</v>
      </c>
      <c r="E103" s="274" t="s">
        <v>2066</v>
      </c>
      <c r="I103" s="206" t="str">
        <f t="shared" si="5"/>
        <v/>
      </c>
      <c r="J103" s="155" t="s">
        <v>1336</v>
      </c>
      <c r="K103" s="219" t="s">
        <v>730</v>
      </c>
      <c r="M103" s="181" t="s">
        <v>1532</v>
      </c>
      <c r="N103" t="s">
        <v>2294</v>
      </c>
    </row>
    <row r="104" spans="1:14" x14ac:dyDescent="0.25">
      <c r="A104" s="206" t="str">
        <f t="shared" si="4"/>
        <v/>
      </c>
      <c r="B104" s="180" t="s">
        <v>1532</v>
      </c>
      <c r="C104" s="204" t="s">
        <v>730</v>
      </c>
      <c r="D104" s="219" t="s">
        <v>1336</v>
      </c>
      <c r="E104" s="274" t="s">
        <v>2067</v>
      </c>
      <c r="I104" s="206" t="str">
        <f t="shared" si="5"/>
        <v/>
      </c>
      <c r="J104" s="155" t="s">
        <v>1336</v>
      </c>
      <c r="K104" s="219" t="s">
        <v>730</v>
      </c>
      <c r="M104" s="181" t="s">
        <v>1532</v>
      </c>
      <c r="N104" t="s">
        <v>2295</v>
      </c>
    </row>
    <row r="105" spans="1:14" x14ac:dyDescent="0.25">
      <c r="A105" s="206" t="str">
        <f t="shared" si="4"/>
        <v/>
      </c>
      <c r="B105" s="180" t="s">
        <v>1532</v>
      </c>
      <c r="C105" s="204" t="s">
        <v>730</v>
      </c>
      <c r="D105" s="219" t="s">
        <v>1336</v>
      </c>
      <c r="E105" s="274" t="s">
        <v>1628</v>
      </c>
      <c r="I105" s="206" t="str">
        <f t="shared" si="5"/>
        <v/>
      </c>
      <c r="J105" s="155" t="s">
        <v>1336</v>
      </c>
      <c r="K105" s="219" t="s">
        <v>730</v>
      </c>
      <c r="M105" s="181" t="s">
        <v>1532</v>
      </c>
      <c r="N105" t="s">
        <v>2296</v>
      </c>
    </row>
    <row r="106" spans="1:14" x14ac:dyDescent="0.25">
      <c r="A106" s="206" t="str">
        <f t="shared" si="4"/>
        <v/>
      </c>
      <c r="B106" s="180" t="s">
        <v>1532</v>
      </c>
      <c r="C106" s="204" t="s">
        <v>730</v>
      </c>
      <c r="D106" s="219" t="s">
        <v>1336</v>
      </c>
      <c r="E106" s="274" t="s">
        <v>1641</v>
      </c>
      <c r="I106" s="206" t="str">
        <f t="shared" si="5"/>
        <v/>
      </c>
      <c r="J106" s="155" t="s">
        <v>1336</v>
      </c>
      <c r="K106" s="219" t="s">
        <v>730</v>
      </c>
      <c r="M106" s="181" t="s">
        <v>1532</v>
      </c>
      <c r="N106" t="s">
        <v>2297</v>
      </c>
    </row>
    <row r="107" spans="1:14" x14ac:dyDescent="0.25">
      <c r="A107" s="206" t="str">
        <f t="shared" si="4"/>
        <v/>
      </c>
      <c r="B107" s="180" t="s">
        <v>1532</v>
      </c>
      <c r="C107" s="204" t="s">
        <v>730</v>
      </c>
      <c r="D107" s="219" t="s">
        <v>1336</v>
      </c>
      <c r="E107" s="274" t="s">
        <v>2601</v>
      </c>
      <c r="I107" s="206" t="str">
        <f t="shared" si="5"/>
        <v/>
      </c>
      <c r="J107" s="155" t="s">
        <v>1336</v>
      </c>
      <c r="K107" s="219" t="s">
        <v>730</v>
      </c>
      <c r="M107" s="181" t="s">
        <v>1532</v>
      </c>
      <c r="N107" t="s">
        <v>2298</v>
      </c>
    </row>
    <row r="108" spans="1:14" x14ac:dyDescent="0.25">
      <c r="A108" s="206" t="str">
        <f t="shared" si="4"/>
        <v/>
      </c>
      <c r="B108" s="180" t="s">
        <v>1532</v>
      </c>
      <c r="C108" s="204" t="s">
        <v>730</v>
      </c>
      <c r="D108" s="219" t="s">
        <v>1336</v>
      </c>
      <c r="E108" s="274" t="s">
        <v>1658</v>
      </c>
      <c r="I108" s="206" t="str">
        <f t="shared" si="5"/>
        <v/>
      </c>
      <c r="J108" s="155" t="s">
        <v>1336</v>
      </c>
      <c r="K108" s="219" t="s">
        <v>730</v>
      </c>
      <c r="M108" s="181" t="s">
        <v>1532</v>
      </c>
      <c r="N108" t="s">
        <v>2299</v>
      </c>
    </row>
    <row r="109" spans="1:14" x14ac:dyDescent="0.25">
      <c r="A109" s="206" t="str">
        <f t="shared" si="4"/>
        <v/>
      </c>
      <c r="B109" s="180" t="s">
        <v>1532</v>
      </c>
      <c r="C109" s="204" t="s">
        <v>730</v>
      </c>
      <c r="D109" s="219" t="s">
        <v>1336</v>
      </c>
      <c r="E109" s="274" t="s">
        <v>1665</v>
      </c>
      <c r="I109" s="206" t="str">
        <f t="shared" si="5"/>
        <v/>
      </c>
      <c r="J109" s="155" t="s">
        <v>1336</v>
      </c>
      <c r="K109" s="219" t="s">
        <v>730</v>
      </c>
      <c r="M109" s="181" t="s">
        <v>1532</v>
      </c>
      <c r="N109" t="s">
        <v>2300</v>
      </c>
    </row>
    <row r="110" spans="1:14" x14ac:dyDescent="0.25">
      <c r="A110" s="206" t="str">
        <f t="shared" si="4"/>
        <v/>
      </c>
      <c r="B110" s="180" t="s">
        <v>1532</v>
      </c>
      <c r="C110" s="204" t="s">
        <v>730</v>
      </c>
      <c r="D110" s="219" t="s">
        <v>1336</v>
      </c>
      <c r="E110" s="274" t="s">
        <v>1670</v>
      </c>
      <c r="I110" s="206" t="str">
        <f t="shared" si="5"/>
        <v/>
      </c>
      <c r="J110" s="155" t="s">
        <v>1336</v>
      </c>
      <c r="K110" s="219" t="s">
        <v>730</v>
      </c>
      <c r="M110" s="181" t="s">
        <v>1532</v>
      </c>
      <c r="N110" t="s">
        <v>2301</v>
      </c>
    </row>
    <row r="111" spans="1:14" x14ac:dyDescent="0.25">
      <c r="A111" s="206" t="str">
        <f t="shared" si="4"/>
        <v/>
      </c>
      <c r="B111" s="180" t="s">
        <v>1532</v>
      </c>
      <c r="C111" s="204" t="s">
        <v>730</v>
      </c>
      <c r="D111" s="219" t="s">
        <v>1336</v>
      </c>
      <c r="E111" s="274" t="s">
        <v>1676</v>
      </c>
      <c r="I111" s="206" t="str">
        <f t="shared" si="5"/>
        <v/>
      </c>
      <c r="J111" s="155" t="s">
        <v>1336</v>
      </c>
      <c r="K111" s="219" t="s">
        <v>730</v>
      </c>
      <c r="M111" s="181" t="s">
        <v>1532</v>
      </c>
      <c r="N111" t="s">
        <v>2302</v>
      </c>
    </row>
    <row r="112" spans="1:14" x14ac:dyDescent="0.25">
      <c r="A112" s="206" t="str">
        <f t="shared" si="4"/>
        <v/>
      </c>
      <c r="B112" s="180" t="s">
        <v>1532</v>
      </c>
      <c r="C112" s="204" t="s">
        <v>730</v>
      </c>
      <c r="D112" s="219" t="s">
        <v>1336</v>
      </c>
      <c r="E112" s="274" t="s">
        <v>2620</v>
      </c>
      <c r="I112" s="206" t="str">
        <f t="shared" si="5"/>
        <v/>
      </c>
      <c r="J112" s="155" t="s">
        <v>1336</v>
      </c>
      <c r="K112" s="219" t="s">
        <v>730</v>
      </c>
      <c r="M112" s="181" t="s">
        <v>1532</v>
      </c>
      <c r="N112" t="s">
        <v>2303</v>
      </c>
    </row>
    <row r="113" spans="1:14" x14ac:dyDescent="0.25">
      <c r="A113" s="206" t="str">
        <f t="shared" si="4"/>
        <v/>
      </c>
      <c r="B113" s="180" t="s">
        <v>1532</v>
      </c>
      <c r="C113" s="204" t="s">
        <v>730</v>
      </c>
      <c r="D113" s="219" t="s">
        <v>1336</v>
      </c>
      <c r="E113" s="274" t="s">
        <v>1681</v>
      </c>
      <c r="I113" s="206" t="str">
        <f t="shared" si="5"/>
        <v/>
      </c>
      <c r="J113" s="155" t="s">
        <v>1336</v>
      </c>
      <c r="K113" s="219" t="s">
        <v>730</v>
      </c>
      <c r="M113" s="181" t="s">
        <v>1532</v>
      </c>
      <c r="N113" t="s">
        <v>2304</v>
      </c>
    </row>
    <row r="114" spans="1:14" x14ac:dyDescent="0.25">
      <c r="A114" s="206" t="str">
        <f t="shared" si="4"/>
        <v/>
      </c>
      <c r="B114" s="180" t="s">
        <v>1532</v>
      </c>
      <c r="C114" s="204" t="s">
        <v>730</v>
      </c>
      <c r="D114" s="219" t="s">
        <v>1336</v>
      </c>
      <c r="E114" s="274" t="s">
        <v>1688</v>
      </c>
      <c r="I114" s="206" t="str">
        <f t="shared" si="5"/>
        <v/>
      </c>
      <c r="J114" s="155" t="s">
        <v>1336</v>
      </c>
      <c r="K114" s="219" t="s">
        <v>730</v>
      </c>
      <c r="M114" s="181" t="s">
        <v>1532</v>
      </c>
      <c r="N114" t="s">
        <v>2305</v>
      </c>
    </row>
    <row r="115" spans="1:14" x14ac:dyDescent="0.25">
      <c r="A115" s="206" t="str">
        <f t="shared" si="4"/>
        <v/>
      </c>
      <c r="B115" s="180" t="s">
        <v>1532</v>
      </c>
      <c r="C115" s="204" t="s">
        <v>730</v>
      </c>
      <c r="D115" s="219" t="s">
        <v>1336</v>
      </c>
      <c r="E115" s="274" t="s">
        <v>2626</v>
      </c>
      <c r="I115" s="206" t="str">
        <f t="shared" si="5"/>
        <v/>
      </c>
      <c r="J115" s="155" t="s">
        <v>1336</v>
      </c>
      <c r="K115" s="219" t="s">
        <v>730</v>
      </c>
      <c r="M115" s="181" t="s">
        <v>1532</v>
      </c>
      <c r="N115" t="s">
        <v>2306</v>
      </c>
    </row>
    <row r="116" spans="1:14" x14ac:dyDescent="0.25">
      <c r="A116" s="206" t="str">
        <f t="shared" si="4"/>
        <v/>
      </c>
      <c r="B116" s="180" t="s">
        <v>1532</v>
      </c>
      <c r="C116" s="204" t="s">
        <v>730</v>
      </c>
      <c r="D116" s="219" t="s">
        <v>1336</v>
      </c>
      <c r="E116" s="274" t="s">
        <v>1696</v>
      </c>
      <c r="I116" s="206" t="str">
        <f t="shared" si="5"/>
        <v/>
      </c>
      <c r="J116" s="155" t="s">
        <v>1336</v>
      </c>
      <c r="K116" s="219" t="s">
        <v>730</v>
      </c>
      <c r="M116" s="181" t="s">
        <v>1532</v>
      </c>
      <c r="N116" t="s">
        <v>2307</v>
      </c>
    </row>
    <row r="117" spans="1:14" x14ac:dyDescent="0.25">
      <c r="A117" s="206" t="str">
        <f t="shared" si="4"/>
        <v/>
      </c>
      <c r="B117" s="180" t="s">
        <v>1532</v>
      </c>
      <c r="C117" s="204" t="s">
        <v>730</v>
      </c>
      <c r="D117" s="219" t="s">
        <v>1336</v>
      </c>
      <c r="E117" s="274" t="s">
        <v>1705</v>
      </c>
      <c r="I117" s="206" t="str">
        <f t="shared" si="5"/>
        <v/>
      </c>
      <c r="J117" s="155" t="s">
        <v>1336</v>
      </c>
      <c r="K117" s="219" t="s">
        <v>730</v>
      </c>
      <c r="M117" s="181" t="s">
        <v>1532</v>
      </c>
      <c r="N117" t="s">
        <v>2308</v>
      </c>
    </row>
    <row r="118" spans="1:14" x14ac:dyDescent="0.25">
      <c r="A118" s="206" t="str">
        <f t="shared" si="4"/>
        <v/>
      </c>
      <c r="B118" s="180" t="s">
        <v>1532</v>
      </c>
      <c r="C118" s="204" t="s">
        <v>730</v>
      </c>
      <c r="D118" s="219" t="s">
        <v>1336</v>
      </c>
      <c r="E118" s="274" t="s">
        <v>1713</v>
      </c>
      <c r="I118" s="206" t="str">
        <f t="shared" si="5"/>
        <v/>
      </c>
      <c r="J118" s="155" t="s">
        <v>1336</v>
      </c>
      <c r="K118" s="219" t="s">
        <v>730</v>
      </c>
      <c r="M118" s="181" t="s">
        <v>1532</v>
      </c>
      <c r="N118" t="s">
        <v>2309</v>
      </c>
    </row>
    <row r="119" spans="1:14" x14ac:dyDescent="0.25">
      <c r="A119" s="206" t="str">
        <f t="shared" si="4"/>
        <v/>
      </c>
      <c r="B119" s="180" t="s">
        <v>1532</v>
      </c>
      <c r="C119" s="204" t="s">
        <v>730</v>
      </c>
      <c r="D119" s="219" t="s">
        <v>1336</v>
      </c>
      <c r="E119" s="274" t="s">
        <v>2632</v>
      </c>
      <c r="I119" s="206" t="str">
        <f t="shared" si="5"/>
        <v/>
      </c>
      <c r="J119" s="155" t="s">
        <v>1336</v>
      </c>
      <c r="K119" s="219" t="s">
        <v>730</v>
      </c>
      <c r="M119" s="181" t="s">
        <v>1532</v>
      </c>
      <c r="N119" t="s">
        <v>2310</v>
      </c>
    </row>
    <row r="120" spans="1:14" x14ac:dyDescent="0.25">
      <c r="A120" s="206" t="str">
        <f t="shared" si="4"/>
        <v/>
      </c>
      <c r="B120" s="180" t="s">
        <v>1532</v>
      </c>
      <c r="C120" s="204" t="s">
        <v>730</v>
      </c>
      <c r="D120" s="219" t="s">
        <v>1336</v>
      </c>
      <c r="E120" s="274" t="s">
        <v>2634</v>
      </c>
      <c r="I120" s="206" t="str">
        <f t="shared" si="5"/>
        <v/>
      </c>
      <c r="J120" s="155" t="s">
        <v>1336</v>
      </c>
      <c r="K120" s="219" t="s">
        <v>730</v>
      </c>
      <c r="M120" s="181" t="s">
        <v>1532</v>
      </c>
      <c r="N120" t="s">
        <v>2311</v>
      </c>
    </row>
    <row r="121" spans="1:14" x14ac:dyDescent="0.25">
      <c r="A121" s="206" t="str">
        <f t="shared" si="4"/>
        <v/>
      </c>
      <c r="B121" s="180" t="s">
        <v>1532</v>
      </c>
      <c r="C121" s="204" t="s">
        <v>730</v>
      </c>
      <c r="D121" s="219" t="s">
        <v>1336</v>
      </c>
      <c r="E121" s="274" t="s">
        <v>1719</v>
      </c>
      <c r="I121" s="206" t="str">
        <f t="shared" si="5"/>
        <v/>
      </c>
      <c r="J121" s="155" t="s">
        <v>1336</v>
      </c>
      <c r="K121" s="219" t="s">
        <v>730</v>
      </c>
      <c r="M121" s="181" t="s">
        <v>1532</v>
      </c>
      <c r="N121" t="s">
        <v>3987</v>
      </c>
    </row>
    <row r="122" spans="1:14" x14ac:dyDescent="0.25">
      <c r="A122" s="206" t="str">
        <f t="shared" si="4"/>
        <v/>
      </c>
      <c r="B122" s="180" t="s">
        <v>1532</v>
      </c>
      <c r="C122" s="204" t="s">
        <v>730</v>
      </c>
      <c r="D122" s="219" t="s">
        <v>1336</v>
      </c>
      <c r="E122" s="274" t="s">
        <v>2638</v>
      </c>
      <c r="I122" s="206" t="str">
        <f t="shared" si="5"/>
        <v/>
      </c>
      <c r="J122" s="155" t="s">
        <v>1336</v>
      </c>
      <c r="K122" s="219" t="s">
        <v>730</v>
      </c>
      <c r="M122" s="181" t="s">
        <v>1532</v>
      </c>
      <c r="N122" t="s">
        <v>2312</v>
      </c>
    </row>
    <row r="123" spans="1:14" x14ac:dyDescent="0.25">
      <c r="A123" s="206" t="str">
        <f t="shared" si="4"/>
        <v/>
      </c>
      <c r="B123" s="180" t="s">
        <v>1532</v>
      </c>
      <c r="C123" s="204" t="s">
        <v>730</v>
      </c>
      <c r="D123" s="219" t="s">
        <v>1336</v>
      </c>
      <c r="E123" s="274" t="s">
        <v>2640</v>
      </c>
      <c r="I123" s="206" t="str">
        <f t="shared" si="5"/>
        <v/>
      </c>
      <c r="J123" s="155" t="s">
        <v>1336</v>
      </c>
      <c r="K123" s="219" t="s">
        <v>730</v>
      </c>
      <c r="M123" s="181" t="s">
        <v>1532</v>
      </c>
      <c r="N123" t="s">
        <v>2313</v>
      </c>
    </row>
    <row r="124" spans="1:14" x14ac:dyDescent="0.25">
      <c r="A124" s="206" t="str">
        <f t="shared" si="4"/>
        <v/>
      </c>
      <c r="B124" s="180" t="s">
        <v>1532</v>
      </c>
      <c r="C124" s="204" t="s">
        <v>730</v>
      </c>
      <c r="D124" s="219" t="s">
        <v>1336</v>
      </c>
      <c r="E124" s="274" t="s">
        <v>2642</v>
      </c>
      <c r="I124" s="206" t="str">
        <f t="shared" si="5"/>
        <v/>
      </c>
      <c r="J124" s="155" t="s">
        <v>1336</v>
      </c>
      <c r="K124" s="219" t="s">
        <v>730</v>
      </c>
      <c r="M124" s="181" t="s">
        <v>1532</v>
      </c>
      <c r="N124" t="s">
        <v>2314</v>
      </c>
    </row>
    <row r="125" spans="1:14" x14ac:dyDescent="0.25">
      <c r="A125" s="206" t="str">
        <f t="shared" si="4"/>
        <v/>
      </c>
      <c r="B125" s="180" t="s">
        <v>1532</v>
      </c>
      <c r="C125" s="204" t="s">
        <v>730</v>
      </c>
      <c r="D125" s="219" t="s">
        <v>1336</v>
      </c>
      <c r="E125" s="274" t="s">
        <v>1730</v>
      </c>
      <c r="I125" s="206" t="str">
        <f t="shared" si="5"/>
        <v/>
      </c>
      <c r="J125" s="155" t="s">
        <v>1336</v>
      </c>
      <c r="K125" s="219" t="s">
        <v>730</v>
      </c>
      <c r="M125" s="181" t="s">
        <v>1532</v>
      </c>
      <c r="N125" t="s">
        <v>2315</v>
      </c>
    </row>
    <row r="126" spans="1:14" x14ac:dyDescent="0.25">
      <c r="A126" s="206" t="str">
        <f t="shared" si="4"/>
        <v/>
      </c>
      <c r="B126" s="180" t="s">
        <v>1532</v>
      </c>
      <c r="C126" s="204" t="s">
        <v>730</v>
      </c>
      <c r="D126" s="219" t="s">
        <v>1336</v>
      </c>
      <c r="E126" s="274" t="s">
        <v>2836</v>
      </c>
      <c r="I126" s="206" t="str">
        <f t="shared" si="5"/>
        <v/>
      </c>
      <c r="J126" s="155" t="s">
        <v>1336</v>
      </c>
      <c r="K126" s="219" t="s">
        <v>730</v>
      </c>
      <c r="M126" s="181" t="s">
        <v>1532</v>
      </c>
      <c r="N126" t="s">
        <v>2316</v>
      </c>
    </row>
    <row r="127" spans="1:14" x14ac:dyDescent="0.25">
      <c r="A127" s="206" t="str">
        <f t="shared" si="4"/>
        <v/>
      </c>
      <c r="B127" s="180" t="s">
        <v>1532</v>
      </c>
      <c r="C127" s="204" t="s">
        <v>730</v>
      </c>
      <c r="D127" s="219" t="s">
        <v>1336</v>
      </c>
      <c r="E127" s="274" t="s">
        <v>1737</v>
      </c>
      <c r="I127" s="206" t="str">
        <f t="shared" si="5"/>
        <v/>
      </c>
      <c r="J127" s="155" t="s">
        <v>1336</v>
      </c>
      <c r="K127" s="219" t="s">
        <v>730</v>
      </c>
      <c r="M127" s="181" t="s">
        <v>1532</v>
      </c>
      <c r="N127" t="s">
        <v>2317</v>
      </c>
    </row>
    <row r="128" spans="1:14" x14ac:dyDescent="0.25">
      <c r="A128" s="206" t="str">
        <f t="shared" si="4"/>
        <v/>
      </c>
      <c r="B128" s="180" t="s">
        <v>1532</v>
      </c>
      <c r="C128" s="204" t="s">
        <v>730</v>
      </c>
      <c r="D128" s="219" t="s">
        <v>1336</v>
      </c>
      <c r="E128" s="274" t="s">
        <v>1739</v>
      </c>
      <c r="I128" s="206" t="str">
        <f t="shared" si="5"/>
        <v/>
      </c>
      <c r="J128" s="155" t="s">
        <v>1336</v>
      </c>
      <c r="K128" s="219" t="s">
        <v>730</v>
      </c>
      <c r="M128" s="181" t="s">
        <v>1532</v>
      </c>
      <c r="N128" t="s">
        <v>2318</v>
      </c>
    </row>
    <row r="129" spans="1:14" x14ac:dyDescent="0.25">
      <c r="A129" s="206" t="str">
        <f t="shared" si="4"/>
        <v/>
      </c>
      <c r="B129" s="180" t="s">
        <v>1532</v>
      </c>
      <c r="C129" s="204" t="s">
        <v>730</v>
      </c>
      <c r="D129" s="219" t="s">
        <v>1336</v>
      </c>
      <c r="E129" s="274" t="s">
        <v>1742</v>
      </c>
      <c r="I129" s="206" t="str">
        <f t="shared" si="5"/>
        <v/>
      </c>
      <c r="J129" s="155" t="s">
        <v>1336</v>
      </c>
      <c r="K129" s="219" t="s">
        <v>730</v>
      </c>
      <c r="M129" s="181" t="s">
        <v>1532</v>
      </c>
      <c r="N129" t="s">
        <v>2319</v>
      </c>
    </row>
    <row r="130" spans="1:14" x14ac:dyDescent="0.25">
      <c r="A130" s="206" t="str">
        <f t="shared" si="4"/>
        <v/>
      </c>
      <c r="B130" s="180" t="s">
        <v>1532</v>
      </c>
      <c r="C130" s="204" t="s">
        <v>730</v>
      </c>
      <c r="D130" s="219" t="s">
        <v>1336</v>
      </c>
      <c r="E130" s="274" t="s">
        <v>1745</v>
      </c>
      <c r="I130" s="206" t="str">
        <f t="shared" si="5"/>
        <v/>
      </c>
      <c r="J130" s="155" t="s">
        <v>1336</v>
      </c>
      <c r="K130" s="219" t="s">
        <v>730</v>
      </c>
      <c r="M130" s="181" t="s">
        <v>1532</v>
      </c>
      <c r="N130" t="s">
        <v>2320</v>
      </c>
    </row>
    <row r="131" spans="1:14" x14ac:dyDescent="0.25">
      <c r="A131" s="206" t="str">
        <f t="shared" ref="A131:A194" si="6">IF($A$1=B131,C131,IF($A$1=D131,E131,""))</f>
        <v/>
      </c>
      <c r="B131" s="180" t="s">
        <v>1532</v>
      </c>
      <c r="C131" s="204" t="s">
        <v>730</v>
      </c>
      <c r="D131" s="219" t="s">
        <v>1336</v>
      </c>
      <c r="E131" s="274" t="s">
        <v>1749</v>
      </c>
      <c r="I131" s="206" t="str">
        <f t="shared" si="5"/>
        <v/>
      </c>
      <c r="J131" s="155" t="s">
        <v>1336</v>
      </c>
      <c r="K131" s="219" t="s">
        <v>730</v>
      </c>
      <c r="M131" s="181" t="s">
        <v>1532</v>
      </c>
      <c r="N131" t="s">
        <v>2321</v>
      </c>
    </row>
    <row r="132" spans="1:14" x14ac:dyDescent="0.25">
      <c r="A132" s="206" t="str">
        <f t="shared" si="6"/>
        <v/>
      </c>
      <c r="B132" s="180" t="s">
        <v>1532</v>
      </c>
      <c r="C132" s="204" t="s">
        <v>730</v>
      </c>
      <c r="D132" s="219" t="s">
        <v>1336</v>
      </c>
      <c r="E132" s="274" t="s">
        <v>1752</v>
      </c>
      <c r="I132" s="206" t="str">
        <f t="shared" si="5"/>
        <v/>
      </c>
      <c r="J132" s="155" t="s">
        <v>1336</v>
      </c>
      <c r="K132" s="219" t="s">
        <v>730</v>
      </c>
      <c r="M132" s="181" t="s">
        <v>1532</v>
      </c>
      <c r="N132" t="s">
        <v>2322</v>
      </c>
    </row>
    <row r="133" spans="1:14" x14ac:dyDescent="0.25">
      <c r="A133" s="206" t="str">
        <f t="shared" si="6"/>
        <v/>
      </c>
      <c r="B133" s="180" t="s">
        <v>1532</v>
      </c>
      <c r="C133" s="204" t="s">
        <v>730</v>
      </c>
      <c r="D133" s="219" t="s">
        <v>1336</v>
      </c>
      <c r="E133" s="274" t="s">
        <v>1756</v>
      </c>
      <c r="I133" s="206" t="str">
        <f t="shared" si="5"/>
        <v/>
      </c>
      <c r="J133" s="155" t="s">
        <v>1336</v>
      </c>
      <c r="K133" s="219" t="s">
        <v>730</v>
      </c>
      <c r="M133" s="181" t="s">
        <v>1532</v>
      </c>
      <c r="N133" t="s">
        <v>2323</v>
      </c>
    </row>
    <row r="134" spans="1:14" x14ac:dyDescent="0.25">
      <c r="A134" s="206" t="str">
        <f t="shared" si="6"/>
        <v/>
      </c>
      <c r="B134" s="180" t="s">
        <v>1532</v>
      </c>
      <c r="C134" s="204" t="s">
        <v>730</v>
      </c>
      <c r="D134" s="219" t="s">
        <v>1336</v>
      </c>
      <c r="E134" s="274" t="s">
        <v>1759</v>
      </c>
      <c r="I134" s="206" t="str">
        <f t="shared" si="5"/>
        <v/>
      </c>
      <c r="J134" s="155" t="s">
        <v>1336</v>
      </c>
      <c r="K134" s="219" t="s">
        <v>730</v>
      </c>
      <c r="M134" s="181" t="s">
        <v>1532</v>
      </c>
      <c r="N134" t="s">
        <v>2324</v>
      </c>
    </row>
    <row r="135" spans="1:14" x14ac:dyDescent="0.25">
      <c r="A135" s="206" t="str">
        <f t="shared" si="6"/>
        <v/>
      </c>
      <c r="B135" s="180" t="s">
        <v>1532</v>
      </c>
      <c r="C135" s="204" t="s">
        <v>730</v>
      </c>
      <c r="D135" s="219" t="s">
        <v>1336</v>
      </c>
      <c r="E135" s="274" t="s">
        <v>1766</v>
      </c>
      <c r="I135" s="206" t="str">
        <f t="shared" si="5"/>
        <v/>
      </c>
      <c r="J135" s="155" t="s">
        <v>1336</v>
      </c>
      <c r="K135" s="219" t="s">
        <v>730</v>
      </c>
      <c r="M135" s="181" t="s">
        <v>1532</v>
      </c>
      <c r="N135" t="s">
        <v>2325</v>
      </c>
    </row>
    <row r="136" spans="1:14" x14ac:dyDescent="0.25">
      <c r="A136" s="206" t="str">
        <f t="shared" si="6"/>
        <v/>
      </c>
      <c r="B136" s="180" t="s">
        <v>1532</v>
      </c>
      <c r="C136" s="204" t="s">
        <v>730</v>
      </c>
      <c r="D136" s="219" t="s">
        <v>1336</v>
      </c>
      <c r="E136" s="274" t="s">
        <v>1770</v>
      </c>
      <c r="I136" s="206" t="str">
        <f t="shared" si="5"/>
        <v/>
      </c>
      <c r="J136" s="155" t="s">
        <v>1336</v>
      </c>
      <c r="K136" s="219" t="s">
        <v>730</v>
      </c>
      <c r="M136" s="181" t="s">
        <v>1532</v>
      </c>
      <c r="N136" t="s">
        <v>2326</v>
      </c>
    </row>
    <row r="137" spans="1:14" x14ac:dyDescent="0.25">
      <c r="A137" s="206" t="str">
        <f t="shared" si="6"/>
        <v/>
      </c>
      <c r="B137" s="180" t="s">
        <v>1532</v>
      </c>
      <c r="C137" s="204" t="s">
        <v>730</v>
      </c>
      <c r="D137" s="219" t="s">
        <v>1336</v>
      </c>
      <c r="E137" s="274" t="s">
        <v>1781</v>
      </c>
      <c r="I137" s="206" t="str">
        <f t="shared" si="5"/>
        <v/>
      </c>
      <c r="J137" s="155" t="s">
        <v>1336</v>
      </c>
      <c r="K137" s="219" t="s">
        <v>730</v>
      </c>
      <c r="M137" s="181" t="s">
        <v>1532</v>
      </c>
      <c r="N137" t="s">
        <v>2327</v>
      </c>
    </row>
    <row r="138" spans="1:14" x14ac:dyDescent="0.25">
      <c r="A138" s="206" t="str">
        <f t="shared" si="6"/>
        <v/>
      </c>
      <c r="B138" s="180" t="s">
        <v>1532</v>
      </c>
      <c r="C138" s="204" t="s">
        <v>730</v>
      </c>
      <c r="D138" s="219" t="s">
        <v>1336</v>
      </c>
      <c r="E138" s="274" t="s">
        <v>1787</v>
      </c>
      <c r="I138" s="206" t="str">
        <f t="shared" si="5"/>
        <v/>
      </c>
      <c r="J138" s="155" t="s">
        <v>1336</v>
      </c>
      <c r="K138" s="219" t="s">
        <v>730</v>
      </c>
      <c r="M138" s="181" t="s">
        <v>1532</v>
      </c>
      <c r="N138" t="s">
        <v>2328</v>
      </c>
    </row>
    <row r="139" spans="1:14" x14ac:dyDescent="0.25">
      <c r="A139" s="206" t="str">
        <f t="shared" si="6"/>
        <v/>
      </c>
      <c r="B139" s="180" t="s">
        <v>1532</v>
      </c>
      <c r="C139" s="204" t="s">
        <v>730</v>
      </c>
      <c r="D139" s="219" t="s">
        <v>1336</v>
      </c>
      <c r="E139" s="274" t="s">
        <v>1791</v>
      </c>
      <c r="I139" s="206" t="str">
        <f t="shared" si="5"/>
        <v/>
      </c>
      <c r="J139" s="155" t="s">
        <v>1336</v>
      </c>
      <c r="K139" s="219" t="s">
        <v>730</v>
      </c>
      <c r="M139" s="181" t="s">
        <v>1532</v>
      </c>
      <c r="N139" t="s">
        <v>2329</v>
      </c>
    </row>
    <row r="140" spans="1:14" x14ac:dyDescent="0.25">
      <c r="A140" s="206" t="str">
        <f t="shared" si="6"/>
        <v/>
      </c>
      <c r="B140" s="180" t="s">
        <v>1532</v>
      </c>
      <c r="C140" s="204" t="s">
        <v>730</v>
      </c>
      <c r="D140" s="219" t="s">
        <v>1336</v>
      </c>
      <c r="E140" s="274" t="s">
        <v>1795</v>
      </c>
      <c r="I140" s="206" t="str">
        <f t="shared" si="5"/>
        <v/>
      </c>
      <c r="J140" s="155" t="s">
        <v>1336</v>
      </c>
      <c r="K140" s="219" t="s">
        <v>730</v>
      </c>
      <c r="M140" s="181" t="s">
        <v>1532</v>
      </c>
      <c r="N140" t="s">
        <v>2330</v>
      </c>
    </row>
    <row r="141" spans="1:14" x14ac:dyDescent="0.25">
      <c r="A141" s="206" t="str">
        <f t="shared" si="6"/>
        <v/>
      </c>
      <c r="B141" s="180" t="s">
        <v>1532</v>
      </c>
      <c r="C141" s="204" t="s">
        <v>730</v>
      </c>
      <c r="D141" s="219" t="s">
        <v>1336</v>
      </c>
      <c r="E141" s="274" t="s">
        <v>2827</v>
      </c>
      <c r="I141" s="206" t="str">
        <f t="shared" si="5"/>
        <v/>
      </c>
      <c r="J141" s="155" t="s">
        <v>1336</v>
      </c>
      <c r="K141" s="219" t="s">
        <v>730</v>
      </c>
      <c r="M141" s="181" t="s">
        <v>1532</v>
      </c>
      <c r="N141" t="s">
        <v>2331</v>
      </c>
    </row>
    <row r="142" spans="1:14" x14ac:dyDescent="0.25">
      <c r="A142" s="206" t="str">
        <f t="shared" si="6"/>
        <v/>
      </c>
      <c r="B142" s="180" t="s">
        <v>1532</v>
      </c>
      <c r="C142" s="204" t="s">
        <v>730</v>
      </c>
      <c r="D142" s="219" t="s">
        <v>1336</v>
      </c>
      <c r="E142" s="274" t="s">
        <v>2828</v>
      </c>
      <c r="I142" s="206" t="str">
        <f t="shared" si="5"/>
        <v/>
      </c>
      <c r="J142" s="155" t="s">
        <v>1336</v>
      </c>
      <c r="K142" s="219" t="s">
        <v>730</v>
      </c>
      <c r="M142" s="181" t="s">
        <v>1532</v>
      </c>
      <c r="N142" t="s">
        <v>2332</v>
      </c>
    </row>
    <row r="143" spans="1:14" x14ac:dyDescent="0.25">
      <c r="A143" s="206" t="str">
        <f t="shared" si="6"/>
        <v/>
      </c>
      <c r="B143" s="180" t="s">
        <v>1532</v>
      </c>
      <c r="C143" s="204" t="s">
        <v>730</v>
      </c>
      <c r="D143" s="219" t="s">
        <v>1336</v>
      </c>
      <c r="E143" s="274" t="s">
        <v>2841</v>
      </c>
      <c r="I143" s="206" t="str">
        <f t="shared" si="5"/>
        <v/>
      </c>
      <c r="J143" s="155" t="s">
        <v>1336</v>
      </c>
      <c r="K143" s="219" t="s">
        <v>730</v>
      </c>
      <c r="M143" s="181" t="s">
        <v>1532</v>
      </c>
      <c r="N143" t="s">
        <v>2333</v>
      </c>
    </row>
    <row r="144" spans="1:14" x14ac:dyDescent="0.25">
      <c r="A144" s="206" t="str">
        <f t="shared" si="6"/>
        <v/>
      </c>
      <c r="B144" s="180" t="s">
        <v>1532</v>
      </c>
      <c r="C144" s="204" t="s">
        <v>730</v>
      </c>
      <c r="D144" s="219" t="s">
        <v>1336</v>
      </c>
      <c r="E144" s="274" t="s">
        <v>1809</v>
      </c>
      <c r="I144" s="206" t="str">
        <f t="shared" si="5"/>
        <v/>
      </c>
      <c r="J144" s="155" t="s">
        <v>1336</v>
      </c>
      <c r="K144" s="219" t="s">
        <v>730</v>
      </c>
      <c r="M144" s="181" t="s">
        <v>1532</v>
      </c>
      <c r="N144" t="s">
        <v>2334</v>
      </c>
    </row>
    <row r="145" spans="1:14" x14ac:dyDescent="0.25">
      <c r="A145" s="206" t="str">
        <f t="shared" si="6"/>
        <v/>
      </c>
      <c r="B145" s="180" t="s">
        <v>1532</v>
      </c>
      <c r="C145" s="204" t="s">
        <v>730</v>
      </c>
      <c r="D145" s="219" t="s">
        <v>1336</v>
      </c>
      <c r="E145" s="274" t="s">
        <v>1816</v>
      </c>
      <c r="I145" s="206" t="str">
        <f t="shared" si="5"/>
        <v/>
      </c>
      <c r="J145" s="155" t="s">
        <v>1336</v>
      </c>
      <c r="K145" s="219" t="s">
        <v>730</v>
      </c>
      <c r="M145" s="181" t="s">
        <v>1532</v>
      </c>
      <c r="N145" t="s">
        <v>2335</v>
      </c>
    </row>
    <row r="146" spans="1:14" x14ac:dyDescent="0.25">
      <c r="A146" s="206" t="str">
        <f t="shared" si="6"/>
        <v/>
      </c>
      <c r="B146" s="180" t="s">
        <v>1532</v>
      </c>
      <c r="C146" s="204" t="s">
        <v>730</v>
      </c>
      <c r="D146" s="219" t="s">
        <v>1336</v>
      </c>
      <c r="E146" s="274" t="s">
        <v>1818</v>
      </c>
      <c r="I146" s="206" t="str">
        <f t="shared" si="5"/>
        <v/>
      </c>
      <c r="J146" s="155" t="s">
        <v>1336</v>
      </c>
      <c r="K146" s="219" t="s">
        <v>730</v>
      </c>
      <c r="M146" s="181" t="s">
        <v>1532</v>
      </c>
      <c r="N146" t="s">
        <v>2336</v>
      </c>
    </row>
    <row r="147" spans="1:14" x14ac:dyDescent="0.25">
      <c r="A147" s="206" t="str">
        <f t="shared" si="6"/>
        <v/>
      </c>
      <c r="B147" s="180" t="s">
        <v>1532</v>
      </c>
      <c r="C147" s="204" t="s">
        <v>730</v>
      </c>
      <c r="D147" s="219" t="s">
        <v>1336</v>
      </c>
      <c r="E147" s="274" t="s">
        <v>3233</v>
      </c>
      <c r="I147" s="206" t="str">
        <f t="shared" si="5"/>
        <v/>
      </c>
      <c r="J147" s="155" t="s">
        <v>1336</v>
      </c>
      <c r="K147" s="219" t="s">
        <v>730</v>
      </c>
      <c r="M147" s="181" t="s">
        <v>1532</v>
      </c>
      <c r="N147" t="s">
        <v>2337</v>
      </c>
    </row>
    <row r="148" spans="1:14" x14ac:dyDescent="0.25">
      <c r="A148" s="206" t="str">
        <f t="shared" si="6"/>
        <v/>
      </c>
      <c r="B148" s="180" t="s">
        <v>1532</v>
      </c>
      <c r="C148" s="204" t="s">
        <v>730</v>
      </c>
      <c r="D148" s="219" t="s">
        <v>1336</v>
      </c>
      <c r="E148" s="274" t="s">
        <v>1824</v>
      </c>
      <c r="I148" s="206" t="str">
        <f t="shared" si="5"/>
        <v/>
      </c>
      <c r="J148" s="155" t="s">
        <v>1336</v>
      </c>
      <c r="K148" s="219" t="s">
        <v>730</v>
      </c>
      <c r="M148" s="181" t="s">
        <v>1532</v>
      </c>
      <c r="N148" t="s">
        <v>2338</v>
      </c>
    </row>
    <row r="149" spans="1:14" x14ac:dyDescent="0.25">
      <c r="A149" s="206" t="str">
        <f t="shared" si="6"/>
        <v/>
      </c>
      <c r="B149" s="180" t="s">
        <v>1532</v>
      </c>
      <c r="C149" s="204" t="s">
        <v>730</v>
      </c>
      <c r="D149" s="219" t="s">
        <v>1336</v>
      </c>
      <c r="E149" s="274" t="s">
        <v>1828</v>
      </c>
      <c r="I149" s="206" t="str">
        <f t="shared" si="5"/>
        <v/>
      </c>
      <c r="J149" s="155" t="s">
        <v>1336</v>
      </c>
      <c r="K149" s="219" t="s">
        <v>730</v>
      </c>
      <c r="M149" s="181" t="s">
        <v>1532</v>
      </c>
      <c r="N149" t="s">
        <v>2339</v>
      </c>
    </row>
    <row r="150" spans="1:14" x14ac:dyDescent="0.25">
      <c r="A150" s="206" t="str">
        <f t="shared" si="6"/>
        <v/>
      </c>
      <c r="B150" s="180" t="s">
        <v>1532</v>
      </c>
      <c r="C150" s="204" t="s">
        <v>730</v>
      </c>
      <c r="D150" s="219" t="s">
        <v>1336</v>
      </c>
      <c r="E150" s="274" t="s">
        <v>1830</v>
      </c>
      <c r="I150" s="206" t="str">
        <f t="shared" si="5"/>
        <v/>
      </c>
      <c r="J150" s="155" t="s">
        <v>1336</v>
      </c>
      <c r="K150" s="219" t="s">
        <v>730</v>
      </c>
      <c r="M150" s="181" t="s">
        <v>1532</v>
      </c>
      <c r="N150" t="s">
        <v>2340</v>
      </c>
    </row>
    <row r="151" spans="1:14" x14ac:dyDescent="0.25">
      <c r="A151" s="206" t="str">
        <f t="shared" si="6"/>
        <v/>
      </c>
      <c r="B151" s="180" t="s">
        <v>1532</v>
      </c>
      <c r="C151" s="204" t="s">
        <v>730</v>
      </c>
      <c r="D151" s="219" t="s">
        <v>1336</v>
      </c>
      <c r="E151" s="274" t="s">
        <v>2661</v>
      </c>
      <c r="I151" s="206" t="str">
        <f t="shared" si="5"/>
        <v/>
      </c>
      <c r="J151" s="155" t="s">
        <v>1336</v>
      </c>
      <c r="K151" s="219" t="s">
        <v>730</v>
      </c>
      <c r="M151" s="181" t="s">
        <v>1532</v>
      </c>
      <c r="N151" t="s">
        <v>2341</v>
      </c>
    </row>
    <row r="152" spans="1:14" x14ac:dyDescent="0.25">
      <c r="A152" s="206" t="str">
        <f t="shared" si="6"/>
        <v/>
      </c>
      <c r="B152" s="180" t="s">
        <v>1532</v>
      </c>
      <c r="C152" s="204" t="s">
        <v>730</v>
      </c>
      <c r="D152" s="219" t="s">
        <v>1336</v>
      </c>
      <c r="E152" s="274" t="s">
        <v>1834</v>
      </c>
      <c r="I152" s="206" t="str">
        <f t="shared" si="5"/>
        <v/>
      </c>
      <c r="J152" s="155" t="s">
        <v>1336</v>
      </c>
      <c r="K152" s="219" t="s">
        <v>730</v>
      </c>
      <c r="M152" s="181" t="s">
        <v>1532</v>
      </c>
      <c r="N152" t="s">
        <v>2342</v>
      </c>
    </row>
    <row r="153" spans="1:14" x14ac:dyDescent="0.25">
      <c r="A153" s="206" t="str">
        <f t="shared" si="6"/>
        <v/>
      </c>
      <c r="B153" s="180" t="s">
        <v>1532</v>
      </c>
      <c r="C153" s="204" t="s">
        <v>730</v>
      </c>
      <c r="D153" s="219" t="s">
        <v>1336</v>
      </c>
      <c r="E153" s="274" t="s">
        <v>1837</v>
      </c>
      <c r="I153" s="206" t="str">
        <f t="shared" si="5"/>
        <v/>
      </c>
      <c r="J153" s="155" t="s">
        <v>1336</v>
      </c>
      <c r="K153" s="219" t="s">
        <v>730</v>
      </c>
      <c r="M153" s="181" t="s">
        <v>1532</v>
      </c>
      <c r="N153" t="s">
        <v>2343</v>
      </c>
    </row>
    <row r="154" spans="1:14" x14ac:dyDescent="0.25">
      <c r="A154" s="206" t="str">
        <f t="shared" si="6"/>
        <v/>
      </c>
      <c r="B154" s="180" t="s">
        <v>1532</v>
      </c>
      <c r="C154" s="204" t="s">
        <v>730</v>
      </c>
      <c r="D154" s="219" t="s">
        <v>1336</v>
      </c>
      <c r="E154" s="274" t="s">
        <v>1840</v>
      </c>
      <c r="I154" s="206" t="str">
        <f t="shared" si="5"/>
        <v/>
      </c>
      <c r="J154" s="155" t="s">
        <v>1336</v>
      </c>
      <c r="K154" s="219" t="s">
        <v>730</v>
      </c>
      <c r="M154" s="181" t="s">
        <v>1532</v>
      </c>
      <c r="N154" t="s">
        <v>2344</v>
      </c>
    </row>
    <row r="155" spans="1:14" x14ac:dyDescent="0.25">
      <c r="A155" s="206" t="str">
        <f t="shared" si="6"/>
        <v/>
      </c>
      <c r="B155" s="180" t="s">
        <v>1532</v>
      </c>
      <c r="C155" s="204" t="s">
        <v>730</v>
      </c>
      <c r="D155" s="219" t="s">
        <v>1336</v>
      </c>
      <c r="E155" s="274" t="s">
        <v>1842</v>
      </c>
      <c r="I155" s="206" t="str">
        <f t="shared" si="5"/>
        <v/>
      </c>
      <c r="J155" s="155" t="s">
        <v>1336</v>
      </c>
      <c r="K155" s="219" t="s">
        <v>730</v>
      </c>
      <c r="M155" s="181" t="s">
        <v>1532</v>
      </c>
      <c r="N155" t="s">
        <v>2345</v>
      </c>
    </row>
    <row r="156" spans="1:14" x14ac:dyDescent="0.25">
      <c r="A156" s="206" t="str">
        <f t="shared" si="6"/>
        <v/>
      </c>
      <c r="B156" s="180" t="s">
        <v>1532</v>
      </c>
      <c r="C156" s="204" t="s">
        <v>730</v>
      </c>
      <c r="D156" s="219" t="s">
        <v>1336</v>
      </c>
      <c r="E156" s="274" t="s">
        <v>1847</v>
      </c>
      <c r="I156" s="206" t="str">
        <f t="shared" si="5"/>
        <v/>
      </c>
      <c r="J156" s="155" t="s">
        <v>1336</v>
      </c>
      <c r="K156" s="219" t="s">
        <v>730</v>
      </c>
      <c r="M156" s="181" t="s">
        <v>1532</v>
      </c>
      <c r="N156" t="s">
        <v>2346</v>
      </c>
    </row>
    <row r="157" spans="1:14" x14ac:dyDescent="0.25">
      <c r="A157" s="206" t="str">
        <f t="shared" si="6"/>
        <v/>
      </c>
      <c r="B157" s="180" t="s">
        <v>1532</v>
      </c>
      <c r="C157" s="204" t="s">
        <v>730</v>
      </c>
      <c r="D157" s="219" t="s">
        <v>1336</v>
      </c>
      <c r="E157" s="274" t="s">
        <v>2845</v>
      </c>
      <c r="I157" s="206" t="str">
        <f t="shared" si="5"/>
        <v/>
      </c>
      <c r="J157" s="155" t="s">
        <v>1336</v>
      </c>
      <c r="K157" s="219" t="s">
        <v>730</v>
      </c>
      <c r="M157" s="181" t="s">
        <v>1532</v>
      </c>
      <c r="N157" t="s">
        <v>2347</v>
      </c>
    </row>
    <row r="158" spans="1:14" x14ac:dyDescent="0.25">
      <c r="A158" s="206" t="str">
        <f t="shared" si="6"/>
        <v/>
      </c>
      <c r="B158" s="180" t="s">
        <v>1532</v>
      </c>
      <c r="C158" s="204" t="s">
        <v>730</v>
      </c>
      <c r="D158" s="219" t="s">
        <v>1336</v>
      </c>
      <c r="E158" s="274" t="s">
        <v>2846</v>
      </c>
      <c r="I158" s="206" t="str">
        <f t="shared" si="5"/>
        <v/>
      </c>
      <c r="J158" s="155" t="s">
        <v>1336</v>
      </c>
      <c r="K158" s="219" t="s">
        <v>730</v>
      </c>
      <c r="M158" s="181" t="s">
        <v>1532</v>
      </c>
      <c r="N158" t="s">
        <v>3988</v>
      </c>
    </row>
    <row r="159" spans="1:14" x14ac:dyDescent="0.25">
      <c r="A159" s="206" t="str">
        <f t="shared" si="6"/>
        <v/>
      </c>
      <c r="B159" s="180" t="s">
        <v>1532</v>
      </c>
      <c r="C159" s="204" t="s">
        <v>730</v>
      </c>
      <c r="D159" s="219" t="s">
        <v>1336</v>
      </c>
      <c r="E159" s="274" t="s">
        <v>1857</v>
      </c>
      <c r="I159" s="206" t="str">
        <f t="shared" si="5"/>
        <v/>
      </c>
      <c r="J159" s="155" t="s">
        <v>1336</v>
      </c>
      <c r="K159" s="219" t="s">
        <v>730</v>
      </c>
      <c r="M159" s="181" t="s">
        <v>1532</v>
      </c>
      <c r="N159" t="s">
        <v>2348</v>
      </c>
    </row>
    <row r="160" spans="1:14" x14ac:dyDescent="0.25">
      <c r="A160" s="206" t="str">
        <f t="shared" si="6"/>
        <v/>
      </c>
      <c r="B160" s="180" t="s">
        <v>1532</v>
      </c>
      <c r="C160" s="204" t="s">
        <v>730</v>
      </c>
      <c r="D160" s="219" t="s">
        <v>1336</v>
      </c>
      <c r="E160" s="274" t="s">
        <v>1859</v>
      </c>
      <c r="I160" s="206" t="str">
        <f t="shared" ref="I160:I223" si="7">IF($I$30=J160,K160,IF($I$30=M160,N160,""))</f>
        <v/>
      </c>
      <c r="J160" s="155" t="s">
        <v>1336</v>
      </c>
      <c r="K160" s="219" t="s">
        <v>730</v>
      </c>
      <c r="M160" s="181" t="s">
        <v>1532</v>
      </c>
      <c r="N160" t="s">
        <v>2349</v>
      </c>
    </row>
    <row r="161" spans="1:14" x14ac:dyDescent="0.25">
      <c r="A161" s="206" t="str">
        <f t="shared" si="6"/>
        <v/>
      </c>
      <c r="B161" s="180" t="s">
        <v>1532</v>
      </c>
      <c r="C161" s="204" t="s">
        <v>730</v>
      </c>
      <c r="D161" s="219" t="s">
        <v>1336</v>
      </c>
      <c r="E161" s="274" t="s">
        <v>1864</v>
      </c>
      <c r="I161" s="206" t="str">
        <f t="shared" si="7"/>
        <v/>
      </c>
      <c r="J161" s="155" t="s">
        <v>1336</v>
      </c>
      <c r="K161" s="219" t="s">
        <v>730</v>
      </c>
      <c r="M161" s="181" t="s">
        <v>1532</v>
      </c>
      <c r="N161" t="s">
        <v>2350</v>
      </c>
    </row>
    <row r="162" spans="1:14" x14ac:dyDescent="0.25">
      <c r="A162" s="206" t="str">
        <f t="shared" si="6"/>
        <v/>
      </c>
      <c r="B162" s="180" t="s">
        <v>1532</v>
      </c>
      <c r="C162" s="204" t="s">
        <v>730</v>
      </c>
      <c r="D162" s="219" t="s">
        <v>1336</v>
      </c>
      <c r="E162" s="274" t="s">
        <v>1867</v>
      </c>
      <c r="I162" s="206" t="str">
        <f t="shared" si="7"/>
        <v/>
      </c>
      <c r="J162" s="155" t="s">
        <v>1336</v>
      </c>
      <c r="K162" s="219" t="s">
        <v>730</v>
      </c>
      <c r="M162" s="181" t="s">
        <v>1532</v>
      </c>
      <c r="N162" t="s">
        <v>2351</v>
      </c>
    </row>
    <row r="163" spans="1:14" x14ac:dyDescent="0.25">
      <c r="A163" s="206" t="str">
        <f t="shared" si="6"/>
        <v/>
      </c>
      <c r="B163" s="180" t="s">
        <v>1532</v>
      </c>
      <c r="C163" s="204" t="s">
        <v>730</v>
      </c>
      <c r="D163" s="219" t="s">
        <v>1336</v>
      </c>
      <c r="E163" s="274" t="s">
        <v>2848</v>
      </c>
      <c r="I163" s="206" t="str">
        <f t="shared" si="7"/>
        <v/>
      </c>
      <c r="J163" s="155" t="s">
        <v>1336</v>
      </c>
      <c r="K163" s="219" t="s">
        <v>730</v>
      </c>
      <c r="M163" s="181" t="s">
        <v>1532</v>
      </c>
      <c r="N163" t="s">
        <v>2352</v>
      </c>
    </row>
    <row r="164" spans="1:14" x14ac:dyDescent="0.25">
      <c r="A164" s="206" t="str">
        <f t="shared" si="6"/>
        <v/>
      </c>
      <c r="B164" s="180" t="s">
        <v>1532</v>
      </c>
      <c r="C164" s="204" t="s">
        <v>730</v>
      </c>
      <c r="D164" s="219" t="s">
        <v>1336</v>
      </c>
      <c r="E164" s="274" t="s">
        <v>1872</v>
      </c>
      <c r="I164" s="206" t="str">
        <f t="shared" si="7"/>
        <v/>
      </c>
      <c r="J164" s="155" t="s">
        <v>1336</v>
      </c>
      <c r="K164" s="219" t="s">
        <v>730</v>
      </c>
      <c r="M164" s="181" t="s">
        <v>1532</v>
      </c>
      <c r="N164" t="s">
        <v>2353</v>
      </c>
    </row>
    <row r="165" spans="1:14" x14ac:dyDescent="0.25">
      <c r="A165" s="206" t="str">
        <f t="shared" si="6"/>
        <v/>
      </c>
      <c r="B165" s="180" t="s">
        <v>1532</v>
      </c>
      <c r="C165" s="204" t="s">
        <v>730</v>
      </c>
      <c r="D165" s="219" t="s">
        <v>1336</v>
      </c>
      <c r="E165" s="274" t="s">
        <v>1877</v>
      </c>
      <c r="I165" s="206" t="str">
        <f t="shared" si="7"/>
        <v/>
      </c>
      <c r="J165" s="155" t="s">
        <v>1336</v>
      </c>
      <c r="K165" s="219" t="s">
        <v>730</v>
      </c>
      <c r="M165" s="181" t="s">
        <v>1532</v>
      </c>
      <c r="N165" t="s">
        <v>3989</v>
      </c>
    </row>
    <row r="166" spans="1:14" x14ac:dyDescent="0.25">
      <c r="A166" s="206" t="str">
        <f t="shared" si="6"/>
        <v/>
      </c>
      <c r="B166" s="180" t="s">
        <v>1532</v>
      </c>
      <c r="C166" s="204" t="s">
        <v>730</v>
      </c>
      <c r="D166" s="219" t="s">
        <v>1336</v>
      </c>
      <c r="E166" s="274" t="s">
        <v>2849</v>
      </c>
      <c r="I166" s="206" t="str">
        <f t="shared" si="7"/>
        <v/>
      </c>
      <c r="J166" s="155" t="s">
        <v>1336</v>
      </c>
      <c r="K166" s="219" t="s">
        <v>730</v>
      </c>
      <c r="M166" s="181" t="s">
        <v>1532</v>
      </c>
      <c r="N166" t="s">
        <v>3990</v>
      </c>
    </row>
    <row r="167" spans="1:14" x14ac:dyDescent="0.25">
      <c r="A167" s="206" t="str">
        <f t="shared" si="6"/>
        <v/>
      </c>
      <c r="B167" s="180" t="s">
        <v>1532</v>
      </c>
      <c r="C167" s="204" t="s">
        <v>730</v>
      </c>
      <c r="D167" s="219" t="s">
        <v>1336</v>
      </c>
      <c r="E167" s="274" t="s">
        <v>2850</v>
      </c>
      <c r="I167" s="206" t="str">
        <f t="shared" si="7"/>
        <v/>
      </c>
      <c r="J167" s="155" t="s">
        <v>1336</v>
      </c>
      <c r="K167" s="219" t="s">
        <v>730</v>
      </c>
      <c r="M167" s="181" t="s">
        <v>1532</v>
      </c>
      <c r="N167" t="s">
        <v>2354</v>
      </c>
    </row>
    <row r="168" spans="1:14" x14ac:dyDescent="0.25">
      <c r="A168" s="206" t="str">
        <f t="shared" si="6"/>
        <v/>
      </c>
      <c r="B168" s="180" t="s">
        <v>1532</v>
      </c>
      <c r="C168" s="204" t="s">
        <v>730</v>
      </c>
      <c r="D168" s="219" t="s">
        <v>1336</v>
      </c>
      <c r="E168" s="274" t="s">
        <v>1883</v>
      </c>
      <c r="I168" s="206" t="str">
        <f t="shared" si="7"/>
        <v/>
      </c>
      <c r="J168" s="155" t="s">
        <v>1336</v>
      </c>
      <c r="K168" s="219" t="s">
        <v>730</v>
      </c>
      <c r="M168" s="181" t="s">
        <v>1532</v>
      </c>
      <c r="N168" t="s">
        <v>2355</v>
      </c>
    </row>
    <row r="169" spans="1:14" x14ac:dyDescent="0.25">
      <c r="A169" s="206" t="str">
        <f t="shared" si="6"/>
        <v/>
      </c>
      <c r="B169" s="180" t="s">
        <v>1532</v>
      </c>
      <c r="C169" s="204" t="s">
        <v>730</v>
      </c>
      <c r="D169" s="219" t="s">
        <v>1336</v>
      </c>
      <c r="E169" s="274" t="s">
        <v>1886</v>
      </c>
      <c r="I169" s="206" t="str">
        <f t="shared" si="7"/>
        <v/>
      </c>
      <c r="J169" s="155" t="s">
        <v>1336</v>
      </c>
      <c r="K169" s="219" t="s">
        <v>730</v>
      </c>
      <c r="M169" s="181" t="s">
        <v>1532</v>
      </c>
      <c r="N169" t="s">
        <v>2356</v>
      </c>
    </row>
    <row r="170" spans="1:14" x14ac:dyDescent="0.25">
      <c r="A170" s="206" t="str">
        <f t="shared" si="6"/>
        <v/>
      </c>
      <c r="B170" s="180" t="s">
        <v>1532</v>
      </c>
      <c r="C170" s="204" t="s">
        <v>730</v>
      </c>
      <c r="D170" s="219" t="s">
        <v>1336</v>
      </c>
      <c r="E170" s="274" t="s">
        <v>1889</v>
      </c>
      <c r="I170" s="206" t="str">
        <f t="shared" si="7"/>
        <v/>
      </c>
      <c r="J170" s="155" t="s">
        <v>1336</v>
      </c>
      <c r="K170" s="219" t="s">
        <v>730</v>
      </c>
      <c r="M170" s="181" t="s">
        <v>1532</v>
      </c>
      <c r="N170" t="s">
        <v>2357</v>
      </c>
    </row>
    <row r="171" spans="1:14" x14ac:dyDescent="0.25">
      <c r="A171" s="206" t="str">
        <f t="shared" si="6"/>
        <v/>
      </c>
      <c r="B171" s="180" t="s">
        <v>1532</v>
      </c>
      <c r="C171" s="204" t="s">
        <v>730</v>
      </c>
      <c r="D171" s="219" t="s">
        <v>1336</v>
      </c>
      <c r="E171" s="274" t="s">
        <v>1891</v>
      </c>
      <c r="I171" s="206" t="str">
        <f t="shared" si="7"/>
        <v/>
      </c>
      <c r="J171" s="155" t="s">
        <v>1336</v>
      </c>
      <c r="K171" s="219" t="s">
        <v>730</v>
      </c>
      <c r="M171" s="181" t="s">
        <v>1532</v>
      </c>
      <c r="N171" t="s">
        <v>2358</v>
      </c>
    </row>
    <row r="172" spans="1:14" x14ac:dyDescent="0.25">
      <c r="A172" s="206" t="str">
        <f t="shared" si="6"/>
        <v/>
      </c>
      <c r="B172" s="180" t="s">
        <v>1532</v>
      </c>
      <c r="C172" s="204" t="s">
        <v>730</v>
      </c>
      <c r="D172" s="219" t="s">
        <v>1336</v>
      </c>
      <c r="E172" s="274" t="s">
        <v>1894</v>
      </c>
      <c r="I172" s="206" t="str">
        <f t="shared" si="7"/>
        <v/>
      </c>
      <c r="J172" s="155" t="s">
        <v>1336</v>
      </c>
      <c r="K172" s="219" t="s">
        <v>730</v>
      </c>
      <c r="M172" s="181" t="s">
        <v>1532</v>
      </c>
      <c r="N172" t="s">
        <v>2359</v>
      </c>
    </row>
    <row r="173" spans="1:14" x14ac:dyDescent="0.25">
      <c r="A173" s="206" t="str">
        <f t="shared" si="6"/>
        <v/>
      </c>
      <c r="B173" s="180" t="s">
        <v>1532</v>
      </c>
      <c r="C173" s="204" t="s">
        <v>730</v>
      </c>
      <c r="D173" s="219" t="s">
        <v>1336</v>
      </c>
      <c r="E173" s="274" t="s">
        <v>1897</v>
      </c>
      <c r="I173" s="206" t="str">
        <f t="shared" si="7"/>
        <v/>
      </c>
      <c r="J173" s="155" t="s">
        <v>1336</v>
      </c>
      <c r="K173" s="219" t="s">
        <v>730</v>
      </c>
      <c r="M173" s="181" t="s">
        <v>1532</v>
      </c>
      <c r="N173" t="s">
        <v>2360</v>
      </c>
    </row>
    <row r="174" spans="1:14" x14ac:dyDescent="0.25">
      <c r="A174" s="206" t="str">
        <f t="shared" si="6"/>
        <v/>
      </c>
      <c r="B174" s="180" t="s">
        <v>1532</v>
      </c>
      <c r="C174" s="204" t="s">
        <v>730</v>
      </c>
      <c r="D174" s="219" t="s">
        <v>1336</v>
      </c>
      <c r="E174" s="274" t="s">
        <v>1901</v>
      </c>
      <c r="I174" s="206" t="str">
        <f t="shared" si="7"/>
        <v/>
      </c>
      <c r="J174" s="155" t="s">
        <v>1336</v>
      </c>
      <c r="K174" s="219" t="s">
        <v>730</v>
      </c>
      <c r="M174" s="181" t="s">
        <v>1532</v>
      </c>
      <c r="N174" t="s">
        <v>2361</v>
      </c>
    </row>
    <row r="175" spans="1:14" x14ac:dyDescent="0.25">
      <c r="A175" s="206" t="str">
        <f t="shared" si="6"/>
        <v/>
      </c>
      <c r="B175" s="180" t="s">
        <v>1532</v>
      </c>
      <c r="C175" s="204" t="s">
        <v>730</v>
      </c>
      <c r="D175" s="219" t="s">
        <v>1336</v>
      </c>
      <c r="E175" s="274" t="s">
        <v>1903</v>
      </c>
      <c r="I175" s="206" t="str">
        <f t="shared" si="7"/>
        <v/>
      </c>
      <c r="J175" s="155" t="s">
        <v>1336</v>
      </c>
      <c r="K175" s="219" t="s">
        <v>730</v>
      </c>
      <c r="M175" s="181" t="s">
        <v>1532</v>
      </c>
      <c r="N175" t="s">
        <v>2362</v>
      </c>
    </row>
    <row r="176" spans="1:14" x14ac:dyDescent="0.25">
      <c r="A176" s="206" t="str">
        <f t="shared" si="6"/>
        <v/>
      </c>
      <c r="B176" s="180" t="s">
        <v>1532</v>
      </c>
      <c r="C176" s="204" t="s">
        <v>730</v>
      </c>
      <c r="D176" s="219" t="s">
        <v>1336</v>
      </c>
      <c r="E176" s="274" t="s">
        <v>1904</v>
      </c>
      <c r="I176" s="206" t="str">
        <f t="shared" si="7"/>
        <v/>
      </c>
      <c r="J176" s="155" t="s">
        <v>1336</v>
      </c>
      <c r="K176" s="219" t="s">
        <v>730</v>
      </c>
      <c r="M176" s="181" t="s">
        <v>1532</v>
      </c>
      <c r="N176" t="s">
        <v>3991</v>
      </c>
    </row>
    <row r="177" spans="1:14" x14ac:dyDescent="0.25">
      <c r="A177" s="206" t="str">
        <f t="shared" si="6"/>
        <v/>
      </c>
      <c r="B177" s="180" t="s">
        <v>1532</v>
      </c>
      <c r="C177" s="204" t="s">
        <v>730</v>
      </c>
      <c r="D177" s="219" t="s">
        <v>1336</v>
      </c>
      <c r="E177" s="274" t="s">
        <v>1906</v>
      </c>
      <c r="I177" s="206" t="str">
        <f t="shared" si="7"/>
        <v/>
      </c>
      <c r="J177" s="155" t="s">
        <v>1336</v>
      </c>
      <c r="K177" s="219" t="s">
        <v>730</v>
      </c>
      <c r="M177" s="181" t="s">
        <v>1532</v>
      </c>
      <c r="N177" t="s">
        <v>2363</v>
      </c>
    </row>
    <row r="178" spans="1:14" x14ac:dyDescent="0.25">
      <c r="A178" s="206" t="str">
        <f t="shared" si="6"/>
        <v/>
      </c>
      <c r="B178" s="180" t="s">
        <v>1532</v>
      </c>
      <c r="C178" s="204" t="s">
        <v>730</v>
      </c>
      <c r="D178" s="219" t="s">
        <v>1336</v>
      </c>
      <c r="E178" s="274" t="s">
        <v>1908</v>
      </c>
      <c r="I178" s="206" t="str">
        <f t="shared" si="7"/>
        <v/>
      </c>
      <c r="J178" s="155" t="s">
        <v>1336</v>
      </c>
      <c r="K178" s="219" t="s">
        <v>730</v>
      </c>
      <c r="M178" s="181" t="s">
        <v>1532</v>
      </c>
      <c r="N178" t="s">
        <v>2364</v>
      </c>
    </row>
    <row r="179" spans="1:14" x14ac:dyDescent="0.25">
      <c r="A179" s="206" t="str">
        <f t="shared" si="6"/>
        <v/>
      </c>
      <c r="B179" s="180" t="s">
        <v>1532</v>
      </c>
      <c r="C179" s="204" t="s">
        <v>730</v>
      </c>
      <c r="D179" s="219" t="s">
        <v>1336</v>
      </c>
      <c r="E179" s="274" t="s">
        <v>3067</v>
      </c>
      <c r="I179" s="206" t="str">
        <f t="shared" si="7"/>
        <v/>
      </c>
      <c r="J179" s="155" t="s">
        <v>1336</v>
      </c>
      <c r="K179" s="219" t="s">
        <v>730</v>
      </c>
      <c r="M179" s="181" t="s">
        <v>1532</v>
      </c>
      <c r="N179" t="s">
        <v>2365</v>
      </c>
    </row>
    <row r="180" spans="1:14" x14ac:dyDescent="0.25">
      <c r="A180" s="206" t="str">
        <f t="shared" si="6"/>
        <v/>
      </c>
      <c r="B180" s="180" t="s">
        <v>1532</v>
      </c>
      <c r="C180" s="204" t="s">
        <v>730</v>
      </c>
      <c r="D180" s="219" t="s">
        <v>1336</v>
      </c>
      <c r="E180" s="274" t="s">
        <v>2678</v>
      </c>
      <c r="I180" s="206" t="str">
        <f t="shared" si="7"/>
        <v/>
      </c>
      <c r="J180" s="155" t="s">
        <v>1336</v>
      </c>
      <c r="K180" s="219" t="s">
        <v>730</v>
      </c>
      <c r="M180" s="181" t="s">
        <v>1532</v>
      </c>
      <c r="N180" t="s">
        <v>2366</v>
      </c>
    </row>
    <row r="181" spans="1:14" x14ac:dyDescent="0.25">
      <c r="A181" s="206" t="str">
        <f t="shared" si="6"/>
        <v/>
      </c>
      <c r="B181" s="180" t="s">
        <v>1532</v>
      </c>
      <c r="C181" s="204" t="s">
        <v>730</v>
      </c>
      <c r="D181" s="219" t="s">
        <v>1336</v>
      </c>
      <c r="E181" s="274" t="s">
        <v>3072</v>
      </c>
      <c r="I181" s="206" t="str">
        <f t="shared" si="7"/>
        <v/>
      </c>
      <c r="J181" s="155" t="s">
        <v>1336</v>
      </c>
      <c r="K181" s="219" t="s">
        <v>730</v>
      </c>
      <c r="M181" s="181" t="s">
        <v>1532</v>
      </c>
      <c r="N181" t="s">
        <v>3992</v>
      </c>
    </row>
    <row r="182" spans="1:14" x14ac:dyDescent="0.25">
      <c r="A182" s="206" t="str">
        <f t="shared" si="6"/>
        <v/>
      </c>
      <c r="B182" s="180" t="s">
        <v>1532</v>
      </c>
      <c r="C182" s="204" t="s">
        <v>730</v>
      </c>
      <c r="D182" s="219" t="s">
        <v>1336</v>
      </c>
      <c r="E182" s="274" t="s">
        <v>2679</v>
      </c>
      <c r="I182" s="206" t="str">
        <f t="shared" si="7"/>
        <v/>
      </c>
      <c r="J182" s="155" t="s">
        <v>1336</v>
      </c>
      <c r="K182" s="219" t="s">
        <v>730</v>
      </c>
      <c r="M182" s="181" t="s">
        <v>1532</v>
      </c>
      <c r="N182" t="s">
        <v>2367</v>
      </c>
    </row>
    <row r="183" spans="1:14" x14ac:dyDescent="0.25">
      <c r="A183" s="206" t="str">
        <f t="shared" si="6"/>
        <v/>
      </c>
      <c r="B183" s="180" t="s">
        <v>1532</v>
      </c>
      <c r="C183" s="204" t="s">
        <v>730</v>
      </c>
      <c r="D183" s="219" t="s">
        <v>1336</v>
      </c>
      <c r="E183" s="274" t="s">
        <v>1916</v>
      </c>
      <c r="I183" s="206" t="str">
        <f t="shared" si="7"/>
        <v/>
      </c>
      <c r="J183" s="155" t="s">
        <v>1336</v>
      </c>
      <c r="K183" s="219" t="s">
        <v>730</v>
      </c>
      <c r="M183" s="181" t="s">
        <v>1532</v>
      </c>
      <c r="N183" t="s">
        <v>2368</v>
      </c>
    </row>
    <row r="184" spans="1:14" x14ac:dyDescent="0.25">
      <c r="A184" s="206" t="str">
        <f t="shared" si="6"/>
        <v/>
      </c>
      <c r="B184" s="180" t="s">
        <v>1532</v>
      </c>
      <c r="C184" s="204" t="s">
        <v>730</v>
      </c>
      <c r="D184" s="219" t="s">
        <v>1336</v>
      </c>
      <c r="E184" s="274" t="s">
        <v>1919</v>
      </c>
      <c r="I184" s="206" t="str">
        <f t="shared" si="7"/>
        <v/>
      </c>
      <c r="J184" s="155" t="s">
        <v>1336</v>
      </c>
      <c r="K184" s="219" t="s">
        <v>730</v>
      </c>
      <c r="M184" s="181" t="s">
        <v>1532</v>
      </c>
      <c r="N184" t="s">
        <v>2369</v>
      </c>
    </row>
    <row r="185" spans="1:14" x14ac:dyDescent="0.25">
      <c r="A185" s="206" t="str">
        <f t="shared" si="6"/>
        <v/>
      </c>
      <c r="B185" s="180" t="s">
        <v>1532</v>
      </c>
      <c r="C185" s="204" t="s">
        <v>730</v>
      </c>
      <c r="D185" s="219" t="s">
        <v>1336</v>
      </c>
      <c r="E185" s="274" t="s">
        <v>2904</v>
      </c>
      <c r="I185" s="206" t="str">
        <f t="shared" si="7"/>
        <v/>
      </c>
      <c r="J185" s="155" t="s">
        <v>1336</v>
      </c>
      <c r="K185" s="219" t="s">
        <v>730</v>
      </c>
      <c r="M185" s="181" t="s">
        <v>1532</v>
      </c>
      <c r="N185" t="s">
        <v>3993</v>
      </c>
    </row>
    <row r="186" spans="1:14" x14ac:dyDescent="0.25">
      <c r="A186" s="206" t="str">
        <f t="shared" si="6"/>
        <v/>
      </c>
      <c r="B186" s="180" t="s">
        <v>1532</v>
      </c>
      <c r="C186" s="204" t="s">
        <v>730</v>
      </c>
      <c r="D186" s="219" t="s">
        <v>1336</v>
      </c>
      <c r="E186" s="274" t="s">
        <v>1921</v>
      </c>
      <c r="I186" s="206" t="str">
        <f t="shared" si="7"/>
        <v/>
      </c>
      <c r="J186" s="155" t="s">
        <v>1336</v>
      </c>
      <c r="K186" s="219" t="s">
        <v>730</v>
      </c>
      <c r="M186" s="181" t="s">
        <v>1532</v>
      </c>
      <c r="N186" t="s">
        <v>2370</v>
      </c>
    </row>
    <row r="187" spans="1:14" x14ac:dyDescent="0.25">
      <c r="A187" s="206" t="str">
        <f t="shared" si="6"/>
        <v/>
      </c>
      <c r="B187" s="180" t="s">
        <v>1532</v>
      </c>
      <c r="C187" s="204" t="s">
        <v>730</v>
      </c>
      <c r="D187" s="219" t="s">
        <v>1336</v>
      </c>
      <c r="E187" s="274" t="s">
        <v>1923</v>
      </c>
      <c r="I187" s="206" t="str">
        <f t="shared" si="7"/>
        <v/>
      </c>
      <c r="J187" s="155" t="s">
        <v>1336</v>
      </c>
      <c r="K187" s="219" t="s">
        <v>730</v>
      </c>
      <c r="M187" s="181" t="s">
        <v>1532</v>
      </c>
      <c r="N187" t="s">
        <v>2371</v>
      </c>
    </row>
    <row r="188" spans="1:14" x14ac:dyDescent="0.25">
      <c r="A188" s="206" t="str">
        <f t="shared" si="6"/>
        <v/>
      </c>
      <c r="B188" s="180" t="s">
        <v>1532</v>
      </c>
      <c r="C188" s="204" t="s">
        <v>730</v>
      </c>
      <c r="D188" s="219" t="s">
        <v>1336</v>
      </c>
      <c r="E188" s="274" t="s">
        <v>1925</v>
      </c>
      <c r="I188" s="206" t="str">
        <f t="shared" si="7"/>
        <v/>
      </c>
      <c r="J188" s="155" t="s">
        <v>1336</v>
      </c>
      <c r="K188" s="219" t="s">
        <v>730</v>
      </c>
      <c r="M188" s="181" t="s">
        <v>1532</v>
      </c>
      <c r="N188" t="s">
        <v>2372</v>
      </c>
    </row>
    <row r="189" spans="1:14" x14ac:dyDescent="0.25">
      <c r="A189" s="206" t="str">
        <f t="shared" si="6"/>
        <v/>
      </c>
      <c r="B189" s="180" t="s">
        <v>1532</v>
      </c>
      <c r="C189" s="204" t="s">
        <v>730</v>
      </c>
      <c r="D189" s="219" t="s">
        <v>1336</v>
      </c>
      <c r="E189" s="274" t="s">
        <v>1928</v>
      </c>
      <c r="I189" s="206" t="str">
        <f t="shared" si="7"/>
        <v/>
      </c>
      <c r="J189" s="155" t="s">
        <v>1336</v>
      </c>
      <c r="K189" s="219" t="s">
        <v>730</v>
      </c>
      <c r="M189" s="181" t="s">
        <v>1532</v>
      </c>
      <c r="N189" t="s">
        <v>2373</v>
      </c>
    </row>
    <row r="190" spans="1:14" x14ac:dyDescent="0.25">
      <c r="A190" s="206" t="str">
        <f t="shared" si="6"/>
        <v/>
      </c>
      <c r="B190" s="180" t="s">
        <v>1532</v>
      </c>
      <c r="C190" s="204" t="s">
        <v>730</v>
      </c>
      <c r="D190" s="219" t="s">
        <v>1336</v>
      </c>
      <c r="E190" s="274" t="s">
        <v>2689</v>
      </c>
      <c r="I190" s="206" t="str">
        <f t="shared" si="7"/>
        <v/>
      </c>
      <c r="J190" s="155" t="s">
        <v>1336</v>
      </c>
      <c r="K190" s="219" t="s">
        <v>730</v>
      </c>
      <c r="M190" s="181" t="s">
        <v>1532</v>
      </c>
      <c r="N190" t="s">
        <v>2374</v>
      </c>
    </row>
    <row r="191" spans="1:14" x14ac:dyDescent="0.25">
      <c r="A191" s="206" t="str">
        <f t="shared" si="6"/>
        <v/>
      </c>
      <c r="B191" s="180" t="s">
        <v>1532</v>
      </c>
      <c r="C191" s="204" t="s">
        <v>730</v>
      </c>
      <c r="D191" s="219" t="s">
        <v>1336</v>
      </c>
      <c r="E191" s="274" t="s">
        <v>1931</v>
      </c>
      <c r="I191" s="206" t="str">
        <f t="shared" si="7"/>
        <v/>
      </c>
      <c r="J191" s="155" t="s">
        <v>1336</v>
      </c>
      <c r="K191" s="219" t="s">
        <v>730</v>
      </c>
      <c r="M191" s="181" t="s">
        <v>1532</v>
      </c>
      <c r="N191" t="s">
        <v>2375</v>
      </c>
    </row>
    <row r="192" spans="1:14" x14ac:dyDescent="0.25">
      <c r="A192" s="206" t="str">
        <f t="shared" si="6"/>
        <v/>
      </c>
      <c r="B192" s="180" t="s">
        <v>1532</v>
      </c>
      <c r="C192" s="204" t="s">
        <v>730</v>
      </c>
      <c r="D192" s="219" t="s">
        <v>1336</v>
      </c>
      <c r="E192" s="274" t="s">
        <v>1935</v>
      </c>
      <c r="I192" s="206" t="str">
        <f t="shared" si="7"/>
        <v/>
      </c>
      <c r="J192" s="155" t="s">
        <v>1336</v>
      </c>
      <c r="K192" s="219" t="s">
        <v>730</v>
      </c>
      <c r="M192" s="181" t="s">
        <v>1532</v>
      </c>
      <c r="N192" t="s">
        <v>2376</v>
      </c>
    </row>
    <row r="193" spans="1:14" x14ac:dyDescent="0.25">
      <c r="A193" s="206" t="str">
        <f t="shared" si="6"/>
        <v/>
      </c>
      <c r="B193" s="180" t="s">
        <v>1532</v>
      </c>
      <c r="C193" s="204" t="s">
        <v>730</v>
      </c>
      <c r="D193" s="219" t="s">
        <v>1336</v>
      </c>
      <c r="E193" s="274" t="s">
        <v>1939</v>
      </c>
      <c r="I193" s="206" t="str">
        <f t="shared" si="7"/>
        <v/>
      </c>
      <c r="J193" s="155" t="s">
        <v>1336</v>
      </c>
      <c r="K193" s="219" t="s">
        <v>730</v>
      </c>
      <c r="M193" s="181" t="s">
        <v>1532</v>
      </c>
      <c r="N193" t="s">
        <v>2377</v>
      </c>
    </row>
    <row r="194" spans="1:14" x14ac:dyDescent="0.25">
      <c r="A194" s="206" t="str">
        <f t="shared" si="6"/>
        <v/>
      </c>
      <c r="B194" s="180" t="s">
        <v>1532</v>
      </c>
      <c r="C194" s="204" t="s">
        <v>730</v>
      </c>
      <c r="D194" s="219" t="s">
        <v>1336</v>
      </c>
      <c r="E194" s="274" t="s">
        <v>1942</v>
      </c>
      <c r="I194" s="206" t="str">
        <f t="shared" si="7"/>
        <v/>
      </c>
      <c r="J194" s="155" t="s">
        <v>1336</v>
      </c>
      <c r="K194" s="219" t="s">
        <v>730</v>
      </c>
      <c r="M194" s="181" t="s">
        <v>1532</v>
      </c>
      <c r="N194" t="s">
        <v>2378</v>
      </c>
    </row>
    <row r="195" spans="1:14" x14ac:dyDescent="0.25">
      <c r="A195" s="206" t="str">
        <f t="shared" ref="A195:A258" si="8">IF($A$1=B195,C195,IF($A$1=D195,E195,""))</f>
        <v/>
      </c>
      <c r="B195" s="180" t="s">
        <v>1532</v>
      </c>
      <c r="C195" s="204" t="s">
        <v>730</v>
      </c>
      <c r="D195" s="219" t="s">
        <v>1336</v>
      </c>
      <c r="E195" s="274" t="s">
        <v>1946</v>
      </c>
      <c r="I195" s="206" t="str">
        <f t="shared" si="7"/>
        <v/>
      </c>
      <c r="J195" s="155" t="s">
        <v>1336</v>
      </c>
      <c r="K195" s="219" t="s">
        <v>730</v>
      </c>
      <c r="M195" s="181" t="s">
        <v>1532</v>
      </c>
      <c r="N195" t="s">
        <v>2379</v>
      </c>
    </row>
    <row r="196" spans="1:14" x14ac:dyDescent="0.25">
      <c r="A196" s="206" t="str">
        <f t="shared" si="8"/>
        <v/>
      </c>
      <c r="B196" s="180" t="s">
        <v>1532</v>
      </c>
      <c r="C196" s="204" t="s">
        <v>730</v>
      </c>
      <c r="D196" s="219" t="s">
        <v>1336</v>
      </c>
      <c r="E196" s="274" t="s">
        <v>2698</v>
      </c>
      <c r="I196" s="206" t="str">
        <f t="shared" si="7"/>
        <v/>
      </c>
      <c r="J196" s="155" t="s">
        <v>1336</v>
      </c>
      <c r="K196" s="219" t="s">
        <v>730</v>
      </c>
      <c r="M196" s="181" t="s">
        <v>1532</v>
      </c>
      <c r="N196" t="s">
        <v>2380</v>
      </c>
    </row>
    <row r="197" spans="1:14" x14ac:dyDescent="0.25">
      <c r="A197" s="206" t="str">
        <f t="shared" si="8"/>
        <v/>
      </c>
      <c r="B197" s="180" t="s">
        <v>1532</v>
      </c>
      <c r="C197" s="204" t="s">
        <v>730</v>
      </c>
      <c r="D197" s="219" t="s">
        <v>1336</v>
      </c>
      <c r="E197" s="274" t="s">
        <v>1952</v>
      </c>
      <c r="I197" s="206" t="str">
        <f t="shared" si="7"/>
        <v/>
      </c>
      <c r="J197" s="155" t="s">
        <v>1336</v>
      </c>
      <c r="K197" s="219" t="s">
        <v>730</v>
      </c>
      <c r="M197" s="181" t="s">
        <v>1532</v>
      </c>
      <c r="N197" t="s">
        <v>2381</v>
      </c>
    </row>
    <row r="198" spans="1:14" x14ac:dyDescent="0.25">
      <c r="A198" s="206" t="str">
        <f t="shared" si="8"/>
        <v/>
      </c>
      <c r="B198" s="180" t="s">
        <v>1532</v>
      </c>
      <c r="C198" s="204" t="s">
        <v>730</v>
      </c>
      <c r="D198" s="219" t="s">
        <v>1336</v>
      </c>
      <c r="E198" s="274" t="s">
        <v>1955</v>
      </c>
      <c r="I198" s="206" t="str">
        <f t="shared" si="7"/>
        <v/>
      </c>
      <c r="J198" s="155" t="s">
        <v>1336</v>
      </c>
      <c r="K198" s="219" t="s">
        <v>730</v>
      </c>
      <c r="M198" s="181" t="s">
        <v>1532</v>
      </c>
      <c r="N198" t="s">
        <v>3994</v>
      </c>
    </row>
    <row r="199" spans="1:14" x14ac:dyDescent="0.25">
      <c r="A199" s="206" t="str">
        <f t="shared" si="8"/>
        <v/>
      </c>
      <c r="B199" s="180" t="s">
        <v>1532</v>
      </c>
      <c r="C199" s="204" t="s">
        <v>730</v>
      </c>
      <c r="D199" s="219" t="s">
        <v>1336</v>
      </c>
      <c r="E199" s="274" t="s">
        <v>1958</v>
      </c>
      <c r="I199" s="206" t="str">
        <f t="shared" si="7"/>
        <v/>
      </c>
      <c r="J199" s="155" t="s">
        <v>1336</v>
      </c>
      <c r="K199" s="219" t="s">
        <v>730</v>
      </c>
      <c r="M199" s="181" t="s">
        <v>1532</v>
      </c>
      <c r="N199" t="s">
        <v>2382</v>
      </c>
    </row>
    <row r="200" spans="1:14" x14ac:dyDescent="0.25">
      <c r="A200" s="206" t="str">
        <f t="shared" si="8"/>
        <v/>
      </c>
      <c r="B200" s="180" t="s">
        <v>1532</v>
      </c>
      <c r="C200" s="204" t="s">
        <v>730</v>
      </c>
      <c r="D200" s="219" t="s">
        <v>1336</v>
      </c>
      <c r="E200" s="274" t="s">
        <v>3236</v>
      </c>
      <c r="I200" s="206" t="str">
        <f t="shared" si="7"/>
        <v/>
      </c>
      <c r="J200" s="155" t="s">
        <v>1336</v>
      </c>
      <c r="K200" s="219" t="s">
        <v>730</v>
      </c>
      <c r="M200" s="181" t="s">
        <v>1532</v>
      </c>
      <c r="N200" t="s">
        <v>2383</v>
      </c>
    </row>
    <row r="201" spans="1:14" x14ac:dyDescent="0.25">
      <c r="A201" s="206" t="str">
        <f t="shared" si="8"/>
        <v/>
      </c>
      <c r="B201" s="180" t="s">
        <v>1532</v>
      </c>
      <c r="C201" s="204" t="s">
        <v>730</v>
      </c>
      <c r="D201" s="219" t="s">
        <v>1336</v>
      </c>
      <c r="E201" s="274" t="s">
        <v>1964</v>
      </c>
      <c r="I201" s="206" t="str">
        <f t="shared" si="7"/>
        <v/>
      </c>
      <c r="J201" s="155" t="s">
        <v>1336</v>
      </c>
      <c r="K201" s="219" t="s">
        <v>730</v>
      </c>
      <c r="M201" s="181" t="s">
        <v>1532</v>
      </c>
      <c r="N201" t="s">
        <v>3995</v>
      </c>
    </row>
    <row r="202" spans="1:14" x14ac:dyDescent="0.25">
      <c r="A202" s="206" t="str">
        <f t="shared" si="8"/>
        <v/>
      </c>
      <c r="B202" s="180" t="s">
        <v>1532</v>
      </c>
      <c r="C202" s="204" t="s">
        <v>730</v>
      </c>
      <c r="D202" s="219" t="s">
        <v>1336</v>
      </c>
      <c r="E202" s="274" t="s">
        <v>2711</v>
      </c>
      <c r="I202" s="206" t="str">
        <f t="shared" si="7"/>
        <v/>
      </c>
      <c r="J202" s="155" t="s">
        <v>1336</v>
      </c>
      <c r="K202" s="219" t="s">
        <v>730</v>
      </c>
      <c r="M202" s="181" t="s">
        <v>1532</v>
      </c>
      <c r="N202" t="s">
        <v>2384</v>
      </c>
    </row>
    <row r="203" spans="1:14" x14ac:dyDescent="0.25">
      <c r="A203" s="206" t="str">
        <f t="shared" si="8"/>
        <v/>
      </c>
      <c r="B203" s="180" t="s">
        <v>1532</v>
      </c>
      <c r="C203" s="204" t="s">
        <v>730</v>
      </c>
      <c r="D203" s="219" t="s">
        <v>1336</v>
      </c>
      <c r="E203" s="274" t="s">
        <v>1968</v>
      </c>
      <c r="I203" s="206" t="str">
        <f t="shared" si="7"/>
        <v/>
      </c>
      <c r="J203" s="155" t="s">
        <v>1336</v>
      </c>
      <c r="K203" s="219" t="s">
        <v>730</v>
      </c>
      <c r="M203" s="181" t="s">
        <v>1532</v>
      </c>
      <c r="N203" t="s">
        <v>2385</v>
      </c>
    </row>
    <row r="204" spans="1:14" x14ac:dyDescent="0.25">
      <c r="A204" s="206" t="str">
        <f t="shared" si="8"/>
        <v/>
      </c>
      <c r="B204" s="180" t="s">
        <v>1532</v>
      </c>
      <c r="C204" s="204" t="s">
        <v>730</v>
      </c>
      <c r="D204" s="219" t="s">
        <v>1336</v>
      </c>
      <c r="E204" s="274" t="s">
        <v>3243</v>
      </c>
      <c r="I204" s="206" t="str">
        <f t="shared" si="7"/>
        <v/>
      </c>
      <c r="J204" s="155" t="s">
        <v>1336</v>
      </c>
      <c r="K204" s="219" t="s">
        <v>730</v>
      </c>
      <c r="M204" s="181" t="s">
        <v>1532</v>
      </c>
      <c r="N204" t="s">
        <v>2386</v>
      </c>
    </row>
    <row r="205" spans="1:14" x14ac:dyDescent="0.25">
      <c r="A205" s="206" t="str">
        <f t="shared" si="8"/>
        <v/>
      </c>
      <c r="B205" s="180" t="s">
        <v>1532</v>
      </c>
      <c r="C205" s="204" t="s">
        <v>730</v>
      </c>
      <c r="D205" s="219" t="s">
        <v>1336</v>
      </c>
      <c r="E205" s="274" t="s">
        <v>2598</v>
      </c>
      <c r="I205" s="206" t="str">
        <f t="shared" si="7"/>
        <v/>
      </c>
      <c r="J205" s="155" t="s">
        <v>1336</v>
      </c>
      <c r="K205" s="219" t="s">
        <v>730</v>
      </c>
      <c r="M205" s="181" t="s">
        <v>1532</v>
      </c>
      <c r="N205" t="s">
        <v>2387</v>
      </c>
    </row>
    <row r="206" spans="1:14" x14ac:dyDescent="0.25">
      <c r="A206" s="206" t="str">
        <f t="shared" si="8"/>
        <v/>
      </c>
      <c r="B206" s="180" t="s">
        <v>1532</v>
      </c>
      <c r="C206" s="204" t="s">
        <v>730</v>
      </c>
      <c r="D206" s="219" t="s">
        <v>1336</v>
      </c>
      <c r="E206" s="274" t="s">
        <v>1969</v>
      </c>
      <c r="I206" s="206" t="str">
        <f t="shared" si="7"/>
        <v/>
      </c>
      <c r="J206" s="155" t="s">
        <v>1336</v>
      </c>
      <c r="K206" s="219" t="s">
        <v>730</v>
      </c>
      <c r="M206" s="181" t="s">
        <v>1532</v>
      </c>
      <c r="N206" t="s">
        <v>3996</v>
      </c>
    </row>
    <row r="207" spans="1:14" x14ac:dyDescent="0.25">
      <c r="A207" s="206" t="str">
        <f t="shared" si="8"/>
        <v/>
      </c>
      <c r="B207" s="180" t="s">
        <v>1532</v>
      </c>
      <c r="C207" s="204" t="s">
        <v>730</v>
      </c>
      <c r="D207" s="219" t="s">
        <v>1336</v>
      </c>
      <c r="E207" s="274" t="s">
        <v>1971</v>
      </c>
      <c r="I207" s="206" t="str">
        <f t="shared" si="7"/>
        <v/>
      </c>
      <c r="J207" s="155" t="s">
        <v>1336</v>
      </c>
      <c r="K207" s="219" t="s">
        <v>730</v>
      </c>
      <c r="M207" s="181" t="s">
        <v>1532</v>
      </c>
      <c r="N207" t="s">
        <v>2388</v>
      </c>
    </row>
    <row r="208" spans="1:14" x14ac:dyDescent="0.25">
      <c r="A208" s="206" t="str">
        <f t="shared" si="8"/>
        <v/>
      </c>
      <c r="B208" s="180" t="s">
        <v>1532</v>
      </c>
      <c r="C208" s="204" t="s">
        <v>730</v>
      </c>
      <c r="D208" s="219" t="s">
        <v>1336</v>
      </c>
      <c r="E208" s="274" t="s">
        <v>1973</v>
      </c>
      <c r="I208" s="206" t="str">
        <f t="shared" si="7"/>
        <v/>
      </c>
      <c r="J208" s="155" t="s">
        <v>1336</v>
      </c>
      <c r="K208" s="219" t="s">
        <v>730</v>
      </c>
      <c r="M208" s="181" t="s">
        <v>1532</v>
      </c>
      <c r="N208" t="s">
        <v>2389</v>
      </c>
    </row>
    <row r="209" spans="1:14" x14ac:dyDescent="0.25">
      <c r="A209" s="206" t="str">
        <f t="shared" si="8"/>
        <v/>
      </c>
      <c r="B209" s="180" t="s">
        <v>1532</v>
      </c>
      <c r="C209" s="204" t="s">
        <v>730</v>
      </c>
      <c r="D209" s="219" t="s">
        <v>1336</v>
      </c>
      <c r="E209" s="274" t="s">
        <v>1975</v>
      </c>
      <c r="I209" s="206" t="str">
        <f t="shared" si="7"/>
        <v/>
      </c>
      <c r="J209" s="155" t="s">
        <v>1336</v>
      </c>
      <c r="K209" s="219" t="s">
        <v>730</v>
      </c>
      <c r="M209" s="181" t="s">
        <v>1532</v>
      </c>
      <c r="N209" t="s">
        <v>2390</v>
      </c>
    </row>
    <row r="210" spans="1:14" x14ac:dyDescent="0.25">
      <c r="A210" s="206" t="str">
        <f t="shared" si="8"/>
        <v/>
      </c>
      <c r="B210" s="180" t="s">
        <v>1532</v>
      </c>
      <c r="C210" s="204" t="s">
        <v>730</v>
      </c>
      <c r="D210" s="219" t="s">
        <v>1336</v>
      </c>
      <c r="E210" s="274" t="s">
        <v>1977</v>
      </c>
      <c r="I210" s="206" t="str">
        <f t="shared" si="7"/>
        <v/>
      </c>
      <c r="J210" s="155" t="s">
        <v>1336</v>
      </c>
      <c r="K210" s="219" t="s">
        <v>730</v>
      </c>
      <c r="M210" s="181" t="s">
        <v>1532</v>
      </c>
      <c r="N210" t="s">
        <v>2391</v>
      </c>
    </row>
    <row r="211" spans="1:14" x14ac:dyDescent="0.25">
      <c r="A211" s="206" t="str">
        <f t="shared" si="8"/>
        <v/>
      </c>
      <c r="B211" s="180" t="s">
        <v>1532</v>
      </c>
      <c r="C211" s="204" t="s">
        <v>730</v>
      </c>
      <c r="D211" s="219" t="s">
        <v>1336</v>
      </c>
      <c r="E211" s="274" t="s">
        <v>1979</v>
      </c>
      <c r="I211" s="206" t="str">
        <f t="shared" si="7"/>
        <v/>
      </c>
      <c r="J211" s="155" t="s">
        <v>1336</v>
      </c>
      <c r="K211" s="219" t="s">
        <v>730</v>
      </c>
      <c r="M211" s="181" t="s">
        <v>1532</v>
      </c>
      <c r="N211" t="s">
        <v>2392</v>
      </c>
    </row>
    <row r="212" spans="1:14" x14ac:dyDescent="0.25">
      <c r="A212" s="206" t="str">
        <f t="shared" si="8"/>
        <v/>
      </c>
      <c r="B212" s="180" t="s">
        <v>1532</v>
      </c>
      <c r="C212" s="204" t="s">
        <v>730</v>
      </c>
      <c r="D212" s="219" t="s">
        <v>1336</v>
      </c>
      <c r="E212" s="274" t="s">
        <v>1980</v>
      </c>
      <c r="I212" s="206" t="str">
        <f t="shared" si="7"/>
        <v/>
      </c>
      <c r="J212" s="155" t="s">
        <v>1336</v>
      </c>
      <c r="K212" s="219" t="s">
        <v>730</v>
      </c>
      <c r="M212" s="181" t="s">
        <v>1532</v>
      </c>
      <c r="N212" t="s">
        <v>2393</v>
      </c>
    </row>
    <row r="213" spans="1:14" x14ac:dyDescent="0.25">
      <c r="A213" s="206" t="str">
        <f t="shared" si="8"/>
        <v/>
      </c>
      <c r="B213" s="180" t="s">
        <v>1532</v>
      </c>
      <c r="C213" s="204" t="s">
        <v>730</v>
      </c>
      <c r="D213" s="219" t="s">
        <v>1336</v>
      </c>
      <c r="E213" s="274" t="s">
        <v>1981</v>
      </c>
      <c r="I213" s="206" t="str">
        <f t="shared" si="7"/>
        <v/>
      </c>
      <c r="J213" s="155" t="s">
        <v>1336</v>
      </c>
      <c r="K213" s="219" t="s">
        <v>730</v>
      </c>
      <c r="M213" s="181" t="s">
        <v>1532</v>
      </c>
      <c r="N213" t="s">
        <v>3997</v>
      </c>
    </row>
    <row r="214" spans="1:14" x14ac:dyDescent="0.25">
      <c r="A214" s="206" t="str">
        <f t="shared" si="8"/>
        <v/>
      </c>
      <c r="B214" s="180" t="s">
        <v>1532</v>
      </c>
      <c r="C214" s="204" t="s">
        <v>730</v>
      </c>
      <c r="D214" s="219" t="s">
        <v>1336</v>
      </c>
      <c r="E214" s="274" t="s">
        <v>1982</v>
      </c>
      <c r="I214" s="206" t="str">
        <f t="shared" si="7"/>
        <v/>
      </c>
      <c r="J214" s="155" t="s">
        <v>1336</v>
      </c>
      <c r="K214" s="219" t="s">
        <v>730</v>
      </c>
      <c r="M214" s="181" t="s">
        <v>1532</v>
      </c>
      <c r="N214" t="s">
        <v>2394</v>
      </c>
    </row>
    <row r="215" spans="1:14" x14ac:dyDescent="0.25">
      <c r="A215" s="206" t="str">
        <f t="shared" si="8"/>
        <v/>
      </c>
      <c r="B215" s="180" t="s">
        <v>1532</v>
      </c>
      <c r="C215" s="204" t="s">
        <v>730</v>
      </c>
      <c r="D215" s="219" t="s">
        <v>1336</v>
      </c>
      <c r="E215" s="274" t="s">
        <v>1983</v>
      </c>
      <c r="I215" s="206" t="str">
        <f t="shared" si="7"/>
        <v/>
      </c>
      <c r="J215" s="155" t="s">
        <v>1336</v>
      </c>
      <c r="K215" s="219" t="s">
        <v>730</v>
      </c>
      <c r="M215" s="181" t="s">
        <v>1532</v>
      </c>
      <c r="N215" t="s">
        <v>2395</v>
      </c>
    </row>
    <row r="216" spans="1:14" x14ac:dyDescent="0.25">
      <c r="A216" s="206" t="str">
        <f t="shared" si="8"/>
        <v/>
      </c>
      <c r="B216" s="180" t="s">
        <v>1532</v>
      </c>
      <c r="C216" s="204" t="s">
        <v>730</v>
      </c>
      <c r="D216" s="219" t="s">
        <v>1336</v>
      </c>
      <c r="E216" s="274" t="s">
        <v>1984</v>
      </c>
      <c r="I216" s="206" t="str">
        <f t="shared" si="7"/>
        <v/>
      </c>
      <c r="J216" s="155" t="s">
        <v>1336</v>
      </c>
      <c r="K216" s="219" t="s">
        <v>730</v>
      </c>
      <c r="M216" s="181" t="s">
        <v>1532</v>
      </c>
      <c r="N216" t="s">
        <v>2396</v>
      </c>
    </row>
    <row r="217" spans="1:14" x14ac:dyDescent="0.25">
      <c r="A217" s="206" t="str">
        <f t="shared" si="8"/>
        <v/>
      </c>
      <c r="B217" s="180" t="s">
        <v>1532</v>
      </c>
      <c r="C217" s="204" t="s">
        <v>730</v>
      </c>
      <c r="D217" s="219" t="s">
        <v>1336</v>
      </c>
      <c r="E217" s="274" t="s">
        <v>1985</v>
      </c>
      <c r="I217" s="206" t="str">
        <f t="shared" si="7"/>
        <v/>
      </c>
      <c r="J217" s="155" t="s">
        <v>1336</v>
      </c>
      <c r="K217" s="219" t="s">
        <v>730</v>
      </c>
      <c r="M217" s="181" t="s">
        <v>1532</v>
      </c>
      <c r="N217" t="s">
        <v>2397</v>
      </c>
    </row>
    <row r="218" spans="1:14" x14ac:dyDescent="0.25">
      <c r="A218" s="206" t="str">
        <f t="shared" si="8"/>
        <v/>
      </c>
      <c r="B218" s="180" t="s">
        <v>1532</v>
      </c>
      <c r="C218" s="204" t="s">
        <v>730</v>
      </c>
      <c r="D218" s="219" t="s">
        <v>1336</v>
      </c>
      <c r="E218" s="274" t="s">
        <v>1987</v>
      </c>
      <c r="I218" s="206" t="str">
        <f t="shared" si="7"/>
        <v/>
      </c>
      <c r="J218" s="155" t="s">
        <v>1336</v>
      </c>
      <c r="K218" s="219" t="s">
        <v>730</v>
      </c>
      <c r="M218" s="181" t="s">
        <v>1532</v>
      </c>
      <c r="N218" t="s">
        <v>3998</v>
      </c>
    </row>
    <row r="219" spans="1:14" x14ac:dyDescent="0.25">
      <c r="A219" s="206" t="str">
        <f t="shared" si="8"/>
        <v/>
      </c>
      <c r="B219" s="180" t="s">
        <v>1532</v>
      </c>
      <c r="C219" s="204" t="s">
        <v>730</v>
      </c>
      <c r="D219" s="219" t="s">
        <v>1336</v>
      </c>
      <c r="E219" s="274" t="s">
        <v>1990</v>
      </c>
      <c r="I219" s="206" t="str">
        <f t="shared" si="7"/>
        <v/>
      </c>
      <c r="J219" s="155" t="s">
        <v>1336</v>
      </c>
      <c r="K219" s="219" t="s">
        <v>730</v>
      </c>
      <c r="M219" s="181" t="s">
        <v>1532</v>
      </c>
      <c r="N219" t="s">
        <v>2398</v>
      </c>
    </row>
    <row r="220" spans="1:14" x14ac:dyDescent="0.25">
      <c r="A220" s="206" t="str">
        <f t="shared" si="8"/>
        <v/>
      </c>
      <c r="B220" s="180" t="s">
        <v>1532</v>
      </c>
      <c r="C220" s="204" t="s">
        <v>730</v>
      </c>
      <c r="D220" s="219" t="s">
        <v>1336</v>
      </c>
      <c r="E220" s="274" t="s">
        <v>1994</v>
      </c>
      <c r="I220" s="206" t="str">
        <f t="shared" si="7"/>
        <v/>
      </c>
      <c r="J220" s="155" t="s">
        <v>1336</v>
      </c>
      <c r="K220" s="219" t="s">
        <v>730</v>
      </c>
      <c r="M220" s="181" t="s">
        <v>1532</v>
      </c>
      <c r="N220" t="s">
        <v>3999</v>
      </c>
    </row>
    <row r="221" spans="1:14" x14ac:dyDescent="0.25">
      <c r="A221" s="206" t="str">
        <f t="shared" si="8"/>
        <v/>
      </c>
      <c r="B221" s="180" t="s">
        <v>1532</v>
      </c>
      <c r="C221" s="204" t="s">
        <v>730</v>
      </c>
      <c r="D221" s="219" t="s">
        <v>1336</v>
      </c>
      <c r="E221" s="274" t="s">
        <v>1997</v>
      </c>
      <c r="I221" s="206" t="str">
        <f t="shared" si="7"/>
        <v/>
      </c>
      <c r="J221" s="155" t="s">
        <v>1336</v>
      </c>
      <c r="K221" s="219" t="s">
        <v>730</v>
      </c>
      <c r="M221" s="181" t="s">
        <v>1532</v>
      </c>
      <c r="N221" t="s">
        <v>4000</v>
      </c>
    </row>
    <row r="222" spans="1:14" x14ac:dyDescent="0.25">
      <c r="A222" s="206" t="str">
        <f t="shared" si="8"/>
        <v/>
      </c>
      <c r="B222" s="180" t="s">
        <v>1532</v>
      </c>
      <c r="C222" s="204" t="s">
        <v>730</v>
      </c>
      <c r="D222" s="219" t="s">
        <v>1336</v>
      </c>
      <c r="E222" s="274" t="s">
        <v>2867</v>
      </c>
      <c r="I222" s="206" t="str">
        <f t="shared" si="7"/>
        <v/>
      </c>
      <c r="J222" s="155" t="s">
        <v>1336</v>
      </c>
      <c r="K222" s="219" t="s">
        <v>730</v>
      </c>
      <c r="M222" s="181" t="s">
        <v>1532</v>
      </c>
      <c r="N222" t="s">
        <v>2399</v>
      </c>
    </row>
    <row r="223" spans="1:14" x14ac:dyDescent="0.25">
      <c r="A223" s="206" t="str">
        <f t="shared" si="8"/>
        <v/>
      </c>
      <c r="B223" s="180" t="s">
        <v>1532</v>
      </c>
      <c r="C223" s="204" t="s">
        <v>730</v>
      </c>
      <c r="D223" s="219" t="s">
        <v>1336</v>
      </c>
      <c r="E223" s="274" t="s">
        <v>2002</v>
      </c>
      <c r="I223" s="206" t="str">
        <f t="shared" si="7"/>
        <v/>
      </c>
      <c r="J223" s="155" t="s">
        <v>1336</v>
      </c>
      <c r="K223" s="219" t="s">
        <v>730</v>
      </c>
      <c r="M223" s="181" t="s">
        <v>1532</v>
      </c>
      <c r="N223" t="s">
        <v>2400</v>
      </c>
    </row>
    <row r="224" spans="1:14" x14ac:dyDescent="0.25">
      <c r="A224" s="206" t="str">
        <f t="shared" si="8"/>
        <v/>
      </c>
      <c r="B224" s="180" t="s">
        <v>1532</v>
      </c>
      <c r="C224" s="204" t="s">
        <v>730</v>
      </c>
      <c r="D224" s="219" t="s">
        <v>1336</v>
      </c>
      <c r="E224" s="274" t="s">
        <v>2005</v>
      </c>
      <c r="I224" s="206" t="str">
        <f t="shared" ref="I224:I287" si="9">IF($I$30=J224,K224,IF($I$30=M224,N224,""))</f>
        <v/>
      </c>
      <c r="J224" s="155" t="s">
        <v>1336</v>
      </c>
      <c r="K224" s="219" t="s">
        <v>730</v>
      </c>
      <c r="M224" s="181" t="s">
        <v>1532</v>
      </c>
      <c r="N224" t="s">
        <v>2401</v>
      </c>
    </row>
    <row r="225" spans="1:14" x14ac:dyDescent="0.25">
      <c r="A225" s="206" t="str">
        <f t="shared" si="8"/>
        <v/>
      </c>
      <c r="B225" s="180" t="s">
        <v>1532</v>
      </c>
      <c r="C225" s="204" t="s">
        <v>730</v>
      </c>
      <c r="D225" s="219" t="s">
        <v>1336</v>
      </c>
      <c r="E225" s="274" t="s">
        <v>2006</v>
      </c>
      <c r="I225" s="206" t="str">
        <f t="shared" si="9"/>
        <v/>
      </c>
      <c r="J225" s="155" t="s">
        <v>1336</v>
      </c>
      <c r="K225" s="219" t="s">
        <v>730</v>
      </c>
      <c r="M225" s="181" t="s">
        <v>1532</v>
      </c>
      <c r="N225" t="s">
        <v>2402</v>
      </c>
    </row>
    <row r="226" spans="1:14" x14ac:dyDescent="0.25">
      <c r="A226" s="206" t="str">
        <f t="shared" si="8"/>
        <v/>
      </c>
      <c r="B226" s="180" t="s">
        <v>1532</v>
      </c>
      <c r="C226" s="204" t="s">
        <v>730</v>
      </c>
      <c r="D226" s="219" t="s">
        <v>1336</v>
      </c>
      <c r="E226" s="274" t="s">
        <v>2008</v>
      </c>
      <c r="I226" s="206" t="str">
        <f t="shared" si="9"/>
        <v/>
      </c>
      <c r="J226" s="155" t="s">
        <v>1336</v>
      </c>
      <c r="K226" s="219" t="s">
        <v>730</v>
      </c>
      <c r="M226" s="181" t="s">
        <v>1532</v>
      </c>
      <c r="N226" t="s">
        <v>2403</v>
      </c>
    </row>
    <row r="227" spans="1:14" x14ac:dyDescent="0.25">
      <c r="A227" s="206" t="str">
        <f t="shared" si="8"/>
        <v/>
      </c>
      <c r="B227" s="180" t="s">
        <v>1532</v>
      </c>
      <c r="C227" s="204" t="s">
        <v>730</v>
      </c>
      <c r="D227" s="219" t="s">
        <v>1336</v>
      </c>
      <c r="E227" s="274" t="s">
        <v>2010</v>
      </c>
      <c r="I227" s="206" t="str">
        <f t="shared" si="9"/>
        <v/>
      </c>
      <c r="J227" s="155" t="s">
        <v>1336</v>
      </c>
      <c r="K227" s="219" t="s">
        <v>730</v>
      </c>
      <c r="M227" s="181" t="s">
        <v>1532</v>
      </c>
      <c r="N227" t="s">
        <v>2404</v>
      </c>
    </row>
    <row r="228" spans="1:14" x14ac:dyDescent="0.25">
      <c r="A228" s="206" t="str">
        <f t="shared" si="8"/>
        <v/>
      </c>
      <c r="B228" s="180" t="s">
        <v>1532</v>
      </c>
      <c r="C228" s="204" t="s">
        <v>730</v>
      </c>
      <c r="D228" s="219" t="s">
        <v>1336</v>
      </c>
      <c r="E228" s="274" t="s">
        <v>2013</v>
      </c>
      <c r="I228" s="206" t="str">
        <f t="shared" si="9"/>
        <v/>
      </c>
      <c r="J228" s="155" t="s">
        <v>1336</v>
      </c>
      <c r="K228" s="219" t="s">
        <v>730</v>
      </c>
      <c r="M228" s="181" t="s">
        <v>1532</v>
      </c>
      <c r="N228" t="s">
        <v>2405</v>
      </c>
    </row>
    <row r="229" spans="1:14" x14ac:dyDescent="0.25">
      <c r="A229" s="206" t="str">
        <f t="shared" si="8"/>
        <v/>
      </c>
      <c r="B229" s="180" t="s">
        <v>1532</v>
      </c>
      <c r="C229" s="204" t="s">
        <v>730</v>
      </c>
      <c r="D229" s="219" t="s">
        <v>1336</v>
      </c>
      <c r="E229" s="274" t="s">
        <v>2015</v>
      </c>
      <c r="I229" s="206" t="str">
        <f t="shared" si="9"/>
        <v/>
      </c>
      <c r="J229" s="155" t="s">
        <v>1336</v>
      </c>
      <c r="K229" s="219" t="s">
        <v>730</v>
      </c>
      <c r="M229" s="181" t="s">
        <v>1532</v>
      </c>
      <c r="N229" t="s">
        <v>2406</v>
      </c>
    </row>
    <row r="230" spans="1:14" x14ac:dyDescent="0.25">
      <c r="A230" s="206" t="str">
        <f t="shared" si="8"/>
        <v/>
      </c>
      <c r="B230" s="180" t="s">
        <v>1532</v>
      </c>
      <c r="C230" s="204" t="s">
        <v>730</v>
      </c>
      <c r="D230" s="219" t="s">
        <v>1336</v>
      </c>
      <c r="E230" s="274" t="s">
        <v>2018</v>
      </c>
      <c r="I230" s="206" t="str">
        <f t="shared" si="9"/>
        <v/>
      </c>
      <c r="J230" s="155" t="s">
        <v>1336</v>
      </c>
      <c r="K230" s="219" t="s">
        <v>730</v>
      </c>
      <c r="M230" s="181" t="s">
        <v>1532</v>
      </c>
      <c r="N230" t="s">
        <v>4001</v>
      </c>
    </row>
    <row r="231" spans="1:14" x14ac:dyDescent="0.25">
      <c r="A231" s="206" t="str">
        <f t="shared" si="8"/>
        <v/>
      </c>
      <c r="B231" s="180" t="s">
        <v>1532</v>
      </c>
      <c r="C231" s="204" t="s">
        <v>730</v>
      </c>
      <c r="D231" s="219" t="s">
        <v>1336</v>
      </c>
      <c r="E231" s="274" t="s">
        <v>2020</v>
      </c>
      <c r="I231" s="206" t="str">
        <f t="shared" si="9"/>
        <v/>
      </c>
      <c r="J231" s="155" t="s">
        <v>1336</v>
      </c>
      <c r="K231" s="219" t="s">
        <v>730</v>
      </c>
      <c r="M231" s="181" t="s">
        <v>1532</v>
      </c>
      <c r="N231" t="s">
        <v>4002</v>
      </c>
    </row>
    <row r="232" spans="1:14" x14ac:dyDescent="0.25">
      <c r="A232" s="206" t="str">
        <f t="shared" si="8"/>
        <v/>
      </c>
      <c r="B232" s="180" t="s">
        <v>1532</v>
      </c>
      <c r="C232" s="204" t="s">
        <v>730</v>
      </c>
      <c r="D232" s="219" t="s">
        <v>1336</v>
      </c>
      <c r="E232" s="274" t="s">
        <v>2852</v>
      </c>
      <c r="I232" s="206" t="str">
        <f t="shared" si="9"/>
        <v/>
      </c>
      <c r="J232" s="155" t="s">
        <v>1336</v>
      </c>
      <c r="K232" s="219" t="s">
        <v>730</v>
      </c>
      <c r="M232" s="181" t="s">
        <v>1532</v>
      </c>
      <c r="N232" t="s">
        <v>2407</v>
      </c>
    </row>
    <row r="233" spans="1:14" x14ac:dyDescent="0.25">
      <c r="A233" s="206" t="str">
        <f t="shared" si="8"/>
        <v/>
      </c>
      <c r="B233" s="180" t="s">
        <v>1532</v>
      </c>
      <c r="C233" s="204" t="s">
        <v>730</v>
      </c>
      <c r="D233" s="219" t="s">
        <v>1336</v>
      </c>
      <c r="E233" s="274" t="s">
        <v>2070</v>
      </c>
      <c r="I233" s="206" t="str">
        <f t="shared" si="9"/>
        <v/>
      </c>
      <c r="J233" s="155" t="s">
        <v>1336</v>
      </c>
      <c r="K233" s="219" t="s">
        <v>730</v>
      </c>
      <c r="M233" s="181" t="s">
        <v>1532</v>
      </c>
      <c r="N233" t="s">
        <v>2408</v>
      </c>
    </row>
    <row r="234" spans="1:14" x14ac:dyDescent="0.25">
      <c r="A234" s="206" t="str">
        <f t="shared" si="8"/>
        <v/>
      </c>
      <c r="B234" s="180" t="s">
        <v>1532</v>
      </c>
      <c r="C234" s="204" t="s">
        <v>730</v>
      </c>
      <c r="D234" s="219" t="s">
        <v>1336</v>
      </c>
      <c r="E234" s="274" t="s">
        <v>2072</v>
      </c>
      <c r="I234" s="206" t="str">
        <f t="shared" si="9"/>
        <v/>
      </c>
      <c r="J234" s="155" t="s">
        <v>1336</v>
      </c>
      <c r="K234" s="219" t="s">
        <v>730</v>
      </c>
      <c r="M234" s="181" t="s">
        <v>1532</v>
      </c>
      <c r="N234" t="s">
        <v>2409</v>
      </c>
    </row>
    <row r="235" spans="1:14" x14ac:dyDescent="0.25">
      <c r="A235" s="206" t="str">
        <f t="shared" si="8"/>
        <v/>
      </c>
      <c r="B235" s="180" t="s">
        <v>1532</v>
      </c>
      <c r="C235" s="204" t="s">
        <v>730</v>
      </c>
      <c r="D235" s="219" t="s">
        <v>1336</v>
      </c>
      <c r="E235" s="274" t="s">
        <v>3079</v>
      </c>
      <c r="I235" s="206" t="str">
        <f t="shared" si="9"/>
        <v/>
      </c>
      <c r="J235" s="155" t="s">
        <v>1336</v>
      </c>
      <c r="K235" s="219" t="s">
        <v>730</v>
      </c>
      <c r="M235" s="181" t="s">
        <v>1532</v>
      </c>
      <c r="N235" t="s">
        <v>4003</v>
      </c>
    </row>
    <row r="236" spans="1:14" x14ac:dyDescent="0.25">
      <c r="A236" s="206" t="str">
        <f t="shared" si="8"/>
        <v/>
      </c>
      <c r="B236" s="180" t="s">
        <v>1532</v>
      </c>
      <c r="C236" s="204" t="s">
        <v>730</v>
      </c>
      <c r="D236" s="219" t="s">
        <v>1336</v>
      </c>
      <c r="E236" s="274" t="s">
        <v>2854</v>
      </c>
      <c r="I236" s="206" t="str">
        <f t="shared" si="9"/>
        <v/>
      </c>
      <c r="J236" s="155" t="s">
        <v>1336</v>
      </c>
      <c r="K236" s="219" t="s">
        <v>730</v>
      </c>
      <c r="M236" s="181" t="s">
        <v>1532</v>
      </c>
      <c r="N236" t="s">
        <v>2410</v>
      </c>
    </row>
    <row r="237" spans="1:14" x14ac:dyDescent="0.25">
      <c r="A237" s="206" t="str">
        <f t="shared" si="8"/>
        <v/>
      </c>
      <c r="B237" s="180" t="s">
        <v>1532</v>
      </c>
      <c r="C237" s="204" t="s">
        <v>730</v>
      </c>
      <c r="D237" s="219" t="s">
        <v>1336</v>
      </c>
      <c r="E237" s="274" t="s">
        <v>2855</v>
      </c>
      <c r="I237" s="206" t="str">
        <f t="shared" si="9"/>
        <v/>
      </c>
      <c r="J237" s="155" t="s">
        <v>1336</v>
      </c>
      <c r="K237" s="219" t="s">
        <v>730</v>
      </c>
      <c r="M237" s="181" t="s">
        <v>1532</v>
      </c>
      <c r="N237" t="s">
        <v>2411</v>
      </c>
    </row>
    <row r="238" spans="1:14" x14ac:dyDescent="0.25">
      <c r="A238" s="206" t="str">
        <f t="shared" si="8"/>
        <v/>
      </c>
      <c r="B238" s="180" t="s">
        <v>1532</v>
      </c>
      <c r="C238" s="204" t="s">
        <v>730</v>
      </c>
      <c r="D238" s="219" t="s">
        <v>1336</v>
      </c>
      <c r="E238" s="274" t="s">
        <v>2077</v>
      </c>
      <c r="I238" s="206" t="str">
        <f t="shared" si="9"/>
        <v/>
      </c>
      <c r="J238" s="155" t="s">
        <v>1336</v>
      </c>
      <c r="K238" s="219" t="s">
        <v>730</v>
      </c>
      <c r="M238" s="181" t="s">
        <v>1532</v>
      </c>
      <c r="N238" t="s">
        <v>2412</v>
      </c>
    </row>
    <row r="239" spans="1:14" x14ac:dyDescent="0.25">
      <c r="A239" s="206" t="str">
        <f t="shared" si="8"/>
        <v/>
      </c>
      <c r="B239" s="180" t="s">
        <v>1532</v>
      </c>
      <c r="C239" s="204" t="s">
        <v>730</v>
      </c>
      <c r="D239" s="219" t="s">
        <v>1336</v>
      </c>
      <c r="E239" s="274" t="s">
        <v>2079</v>
      </c>
      <c r="I239" s="206" t="str">
        <f t="shared" si="9"/>
        <v/>
      </c>
      <c r="J239" s="155" t="s">
        <v>1336</v>
      </c>
      <c r="K239" s="219" t="s">
        <v>730</v>
      </c>
      <c r="M239" s="181" t="s">
        <v>1532</v>
      </c>
      <c r="N239" t="s">
        <v>2413</v>
      </c>
    </row>
    <row r="240" spans="1:14" x14ac:dyDescent="0.25">
      <c r="A240" s="206" t="str">
        <f t="shared" si="8"/>
        <v/>
      </c>
      <c r="B240" s="180" t="s">
        <v>1532</v>
      </c>
      <c r="C240" s="204" t="s">
        <v>730</v>
      </c>
      <c r="D240" s="219" t="s">
        <v>1336</v>
      </c>
      <c r="E240" s="274" t="s">
        <v>2081</v>
      </c>
      <c r="I240" s="206" t="str">
        <f t="shared" si="9"/>
        <v/>
      </c>
      <c r="J240" s="155" t="s">
        <v>1336</v>
      </c>
      <c r="K240" s="219" t="s">
        <v>730</v>
      </c>
      <c r="M240" s="181" t="s">
        <v>1532</v>
      </c>
      <c r="N240" t="s">
        <v>2414</v>
      </c>
    </row>
    <row r="241" spans="1:14" x14ac:dyDescent="0.25">
      <c r="A241" s="206" t="str">
        <f t="shared" si="8"/>
        <v/>
      </c>
      <c r="B241" s="180" t="s">
        <v>1532</v>
      </c>
      <c r="C241" s="204" t="s">
        <v>730</v>
      </c>
      <c r="D241" s="219" t="s">
        <v>1336</v>
      </c>
      <c r="E241" s="274" t="s">
        <v>2083</v>
      </c>
      <c r="I241" s="206" t="str">
        <f t="shared" si="9"/>
        <v/>
      </c>
      <c r="J241" s="155" t="s">
        <v>1336</v>
      </c>
      <c r="K241" s="219" t="s">
        <v>730</v>
      </c>
      <c r="M241" s="181" t="s">
        <v>1532</v>
      </c>
      <c r="N241" t="s">
        <v>2415</v>
      </c>
    </row>
    <row r="242" spans="1:14" x14ac:dyDescent="0.25">
      <c r="A242" s="206" t="str">
        <f t="shared" si="8"/>
        <v/>
      </c>
      <c r="B242" s="180" t="s">
        <v>1532</v>
      </c>
      <c r="C242" s="204" t="s">
        <v>730</v>
      </c>
      <c r="D242" s="219" t="s">
        <v>1336</v>
      </c>
      <c r="E242" s="274" t="s">
        <v>2085</v>
      </c>
      <c r="I242" s="206" t="str">
        <f t="shared" si="9"/>
        <v/>
      </c>
      <c r="J242" s="155" t="s">
        <v>1336</v>
      </c>
      <c r="K242" s="219" t="s">
        <v>730</v>
      </c>
      <c r="M242" s="181" t="s">
        <v>1532</v>
      </c>
      <c r="N242" t="s">
        <v>2416</v>
      </c>
    </row>
    <row r="243" spans="1:14" x14ac:dyDescent="0.25">
      <c r="A243" s="206" t="str">
        <f t="shared" si="8"/>
        <v/>
      </c>
      <c r="B243" s="180" t="s">
        <v>1532</v>
      </c>
      <c r="C243" s="204" t="s">
        <v>730</v>
      </c>
      <c r="D243" s="219" t="s">
        <v>1336</v>
      </c>
      <c r="E243" s="274" t="s">
        <v>3097</v>
      </c>
      <c r="I243" s="206" t="str">
        <f t="shared" si="9"/>
        <v/>
      </c>
      <c r="J243" s="155" t="s">
        <v>1336</v>
      </c>
      <c r="K243" s="219" t="s">
        <v>730</v>
      </c>
      <c r="M243" s="181" t="s">
        <v>1532</v>
      </c>
      <c r="N243" t="s">
        <v>2417</v>
      </c>
    </row>
    <row r="244" spans="1:14" x14ac:dyDescent="0.25">
      <c r="A244" s="206" t="str">
        <f t="shared" si="8"/>
        <v/>
      </c>
      <c r="B244" s="180" t="s">
        <v>1532</v>
      </c>
      <c r="C244" s="204" t="s">
        <v>730</v>
      </c>
      <c r="D244" s="219" t="s">
        <v>1336</v>
      </c>
      <c r="E244" s="274" t="s">
        <v>2087</v>
      </c>
      <c r="I244" s="206" t="str">
        <f t="shared" si="9"/>
        <v/>
      </c>
      <c r="J244" s="155" t="s">
        <v>1336</v>
      </c>
      <c r="K244" s="219" t="s">
        <v>730</v>
      </c>
      <c r="M244" s="181" t="s">
        <v>1532</v>
      </c>
      <c r="N244" t="s">
        <v>2418</v>
      </c>
    </row>
    <row r="245" spans="1:14" x14ac:dyDescent="0.25">
      <c r="A245" s="206" t="str">
        <f t="shared" si="8"/>
        <v/>
      </c>
      <c r="B245" s="180" t="s">
        <v>1532</v>
      </c>
      <c r="C245" s="204" t="s">
        <v>730</v>
      </c>
      <c r="D245" s="219" t="s">
        <v>1336</v>
      </c>
      <c r="E245" s="274" t="s">
        <v>2089</v>
      </c>
      <c r="I245" s="206" t="str">
        <f t="shared" si="9"/>
        <v/>
      </c>
      <c r="J245" s="155" t="s">
        <v>1336</v>
      </c>
      <c r="K245" s="219" t="s">
        <v>730</v>
      </c>
      <c r="M245" s="181" t="s">
        <v>1532</v>
      </c>
      <c r="N245" t="s">
        <v>4004</v>
      </c>
    </row>
    <row r="246" spans="1:14" x14ac:dyDescent="0.25">
      <c r="A246" s="206" t="str">
        <f t="shared" si="8"/>
        <v/>
      </c>
      <c r="B246" s="180" t="s">
        <v>1532</v>
      </c>
      <c r="C246" s="204" t="s">
        <v>730</v>
      </c>
      <c r="D246" s="219" t="s">
        <v>1336</v>
      </c>
      <c r="E246" s="274" t="s">
        <v>2091</v>
      </c>
      <c r="I246" s="206" t="str">
        <f t="shared" si="9"/>
        <v/>
      </c>
      <c r="J246" s="155" t="s">
        <v>1336</v>
      </c>
      <c r="K246" s="219" t="s">
        <v>730</v>
      </c>
      <c r="M246" s="181" t="s">
        <v>1532</v>
      </c>
      <c r="N246" t="s">
        <v>2419</v>
      </c>
    </row>
    <row r="247" spans="1:14" x14ac:dyDescent="0.25">
      <c r="A247" s="206" t="str">
        <f t="shared" si="8"/>
        <v/>
      </c>
      <c r="B247" s="180" t="s">
        <v>1532</v>
      </c>
      <c r="C247" s="204" t="s">
        <v>730</v>
      </c>
      <c r="D247" s="219" t="s">
        <v>1336</v>
      </c>
      <c r="E247" s="274" t="s">
        <v>2092</v>
      </c>
      <c r="I247" s="206" t="str">
        <f t="shared" si="9"/>
        <v/>
      </c>
      <c r="J247" s="155" t="s">
        <v>1336</v>
      </c>
      <c r="K247" s="219" t="s">
        <v>730</v>
      </c>
      <c r="M247" s="181" t="s">
        <v>1532</v>
      </c>
      <c r="N247" t="s">
        <v>2420</v>
      </c>
    </row>
    <row r="248" spans="1:14" x14ac:dyDescent="0.25">
      <c r="A248" s="206" t="str">
        <f t="shared" si="8"/>
        <v/>
      </c>
      <c r="B248" s="180" t="s">
        <v>1532</v>
      </c>
      <c r="C248" s="204" t="s">
        <v>730</v>
      </c>
      <c r="D248" s="219" t="s">
        <v>1336</v>
      </c>
      <c r="E248" s="274" t="s">
        <v>2095</v>
      </c>
      <c r="I248" s="206" t="str">
        <f t="shared" si="9"/>
        <v/>
      </c>
      <c r="J248" s="155" t="s">
        <v>1336</v>
      </c>
      <c r="K248" s="219" t="s">
        <v>730</v>
      </c>
      <c r="M248" s="181" t="s">
        <v>1532</v>
      </c>
      <c r="N248" t="s">
        <v>2421</v>
      </c>
    </row>
    <row r="249" spans="1:14" x14ac:dyDescent="0.25">
      <c r="A249" s="206" t="str">
        <f t="shared" si="8"/>
        <v/>
      </c>
      <c r="B249" s="180" t="s">
        <v>1532</v>
      </c>
      <c r="C249" s="204" t="s">
        <v>730</v>
      </c>
      <c r="D249" s="219" t="s">
        <v>1336</v>
      </c>
      <c r="E249" s="274" t="s">
        <v>2096</v>
      </c>
      <c r="I249" s="206" t="str">
        <f t="shared" si="9"/>
        <v/>
      </c>
      <c r="J249" s="155" t="s">
        <v>1336</v>
      </c>
      <c r="K249" s="219" t="s">
        <v>730</v>
      </c>
      <c r="M249" s="181" t="s">
        <v>1532</v>
      </c>
      <c r="N249" t="s">
        <v>2422</v>
      </c>
    </row>
    <row r="250" spans="1:14" x14ac:dyDescent="0.25">
      <c r="A250" s="206" t="str">
        <f t="shared" si="8"/>
        <v/>
      </c>
      <c r="B250" s="180" t="s">
        <v>1532</v>
      </c>
      <c r="C250" s="204" t="s">
        <v>730</v>
      </c>
      <c r="D250" s="219" t="s">
        <v>1336</v>
      </c>
      <c r="E250" s="274" t="s">
        <v>2097</v>
      </c>
      <c r="I250" s="206" t="str">
        <f t="shared" si="9"/>
        <v/>
      </c>
      <c r="J250" s="155" t="s">
        <v>1336</v>
      </c>
      <c r="K250" s="219" t="s">
        <v>730</v>
      </c>
      <c r="M250" s="181" t="s">
        <v>1532</v>
      </c>
      <c r="N250" t="s">
        <v>2423</v>
      </c>
    </row>
    <row r="251" spans="1:14" x14ac:dyDescent="0.25">
      <c r="A251" s="206" t="str">
        <f t="shared" si="8"/>
        <v/>
      </c>
      <c r="B251" s="180" t="s">
        <v>1532</v>
      </c>
      <c r="C251" s="204" t="s">
        <v>730</v>
      </c>
      <c r="D251" s="219" t="s">
        <v>1336</v>
      </c>
      <c r="E251" s="274" t="s">
        <v>3235</v>
      </c>
      <c r="I251" s="206" t="str">
        <f t="shared" si="9"/>
        <v/>
      </c>
      <c r="J251" s="155" t="s">
        <v>1336</v>
      </c>
      <c r="K251" s="219" t="s">
        <v>730</v>
      </c>
      <c r="M251" s="181" t="s">
        <v>1532</v>
      </c>
      <c r="N251" t="s">
        <v>2424</v>
      </c>
    </row>
    <row r="252" spans="1:14" x14ac:dyDescent="0.25">
      <c r="A252" s="206" t="str">
        <f t="shared" si="8"/>
        <v/>
      </c>
      <c r="B252" s="180" t="s">
        <v>1532</v>
      </c>
      <c r="C252" s="204" t="s">
        <v>730</v>
      </c>
      <c r="D252" s="219" t="s">
        <v>1336</v>
      </c>
      <c r="E252" s="274" t="s">
        <v>2098</v>
      </c>
      <c r="I252" s="206" t="str">
        <f t="shared" si="9"/>
        <v/>
      </c>
      <c r="J252" s="155" t="s">
        <v>1336</v>
      </c>
      <c r="K252" s="219" t="s">
        <v>730</v>
      </c>
      <c r="M252" s="181" t="s">
        <v>1532</v>
      </c>
      <c r="N252" t="s">
        <v>2425</v>
      </c>
    </row>
    <row r="253" spans="1:14" x14ac:dyDescent="0.25">
      <c r="A253" s="206" t="str">
        <f t="shared" si="8"/>
        <v/>
      </c>
      <c r="B253" s="180" t="s">
        <v>1532</v>
      </c>
      <c r="C253" s="204" t="s">
        <v>730</v>
      </c>
      <c r="D253" s="219" t="s">
        <v>1336</v>
      </c>
      <c r="E253" s="274" t="s">
        <v>3241</v>
      </c>
      <c r="I253" s="206" t="str">
        <f t="shared" si="9"/>
        <v/>
      </c>
      <c r="J253" s="155" t="s">
        <v>1336</v>
      </c>
      <c r="K253" s="219" t="s">
        <v>730</v>
      </c>
      <c r="M253" s="181" t="s">
        <v>1532</v>
      </c>
      <c r="N253" t="s">
        <v>2426</v>
      </c>
    </row>
    <row r="254" spans="1:14" x14ac:dyDescent="0.25">
      <c r="A254" s="206" t="str">
        <f t="shared" si="8"/>
        <v/>
      </c>
      <c r="B254" s="180" t="s">
        <v>1532</v>
      </c>
      <c r="C254" s="204" t="s">
        <v>730</v>
      </c>
      <c r="D254" s="219" t="s">
        <v>1336</v>
      </c>
      <c r="E254" s="274" t="s">
        <v>2705</v>
      </c>
      <c r="I254" s="206" t="str">
        <f t="shared" si="9"/>
        <v/>
      </c>
      <c r="J254" s="155" t="s">
        <v>1336</v>
      </c>
      <c r="K254" s="219" t="s">
        <v>730</v>
      </c>
      <c r="M254" s="181" t="s">
        <v>1532</v>
      </c>
      <c r="N254" t="s">
        <v>2427</v>
      </c>
    </row>
    <row r="255" spans="1:14" x14ac:dyDescent="0.25">
      <c r="A255" s="206" t="str">
        <f t="shared" si="8"/>
        <v/>
      </c>
      <c r="B255" s="180" t="s">
        <v>1532</v>
      </c>
      <c r="C255" s="204" t="s">
        <v>730</v>
      </c>
      <c r="D255" s="219" t="s">
        <v>1336</v>
      </c>
      <c r="E255" s="274" t="s">
        <v>3242</v>
      </c>
      <c r="I255" s="206" t="str">
        <f t="shared" si="9"/>
        <v/>
      </c>
      <c r="J255" s="155" t="s">
        <v>1336</v>
      </c>
      <c r="K255" s="219" t="s">
        <v>730</v>
      </c>
      <c r="M255" s="181" t="s">
        <v>1532</v>
      </c>
      <c r="N255" t="s">
        <v>2428</v>
      </c>
    </row>
    <row r="256" spans="1:14" x14ac:dyDescent="0.25">
      <c r="A256" s="206" t="str">
        <f t="shared" si="8"/>
        <v/>
      </c>
      <c r="B256" s="180" t="s">
        <v>1532</v>
      </c>
      <c r="C256" s="204" t="s">
        <v>730</v>
      </c>
      <c r="D256" s="219" t="s">
        <v>1336</v>
      </c>
      <c r="E256" s="274" t="s">
        <v>2100</v>
      </c>
      <c r="I256" s="206" t="str">
        <f t="shared" si="9"/>
        <v/>
      </c>
      <c r="J256" s="155" t="s">
        <v>1336</v>
      </c>
      <c r="K256" s="219" t="s">
        <v>730</v>
      </c>
      <c r="M256" s="181" t="s">
        <v>1532</v>
      </c>
      <c r="N256" t="s">
        <v>2429</v>
      </c>
    </row>
    <row r="257" spans="1:14" x14ac:dyDescent="0.25">
      <c r="A257" s="206" t="str">
        <f t="shared" si="8"/>
        <v/>
      </c>
      <c r="B257" s="180" t="s">
        <v>1532</v>
      </c>
      <c r="C257" s="204" t="s">
        <v>730</v>
      </c>
      <c r="D257" s="219" t="s">
        <v>1336</v>
      </c>
      <c r="E257" s="274" t="s">
        <v>2102</v>
      </c>
      <c r="I257" s="206" t="str">
        <f t="shared" si="9"/>
        <v/>
      </c>
      <c r="J257" s="155" t="s">
        <v>1336</v>
      </c>
      <c r="K257" s="219" t="s">
        <v>730</v>
      </c>
      <c r="M257" s="181" t="s">
        <v>1532</v>
      </c>
      <c r="N257" t="s">
        <v>4005</v>
      </c>
    </row>
    <row r="258" spans="1:14" x14ac:dyDescent="0.25">
      <c r="A258" s="206" t="str">
        <f t="shared" si="8"/>
        <v/>
      </c>
      <c r="B258" s="180" t="s">
        <v>1532</v>
      </c>
      <c r="C258" s="204" t="s">
        <v>730</v>
      </c>
      <c r="D258" s="219" t="s">
        <v>1336</v>
      </c>
      <c r="E258" s="274" t="s">
        <v>2860</v>
      </c>
      <c r="I258" s="206" t="str">
        <f t="shared" si="9"/>
        <v/>
      </c>
      <c r="J258" s="155" t="s">
        <v>1336</v>
      </c>
      <c r="K258" s="219" t="s">
        <v>730</v>
      </c>
      <c r="M258" s="181" t="s">
        <v>1532</v>
      </c>
      <c r="N258" t="s">
        <v>4006</v>
      </c>
    </row>
    <row r="259" spans="1:14" x14ac:dyDescent="0.25">
      <c r="A259" s="206" t="str">
        <f t="shared" ref="A259:A322" si="10">IF($A$1=B259,C259,IF($A$1=D259,E259,""))</f>
        <v/>
      </c>
      <c r="B259" s="180" t="s">
        <v>1532</v>
      </c>
      <c r="C259" s="204" t="s">
        <v>730</v>
      </c>
      <c r="D259" s="219" t="s">
        <v>1336</v>
      </c>
      <c r="E259" s="274" t="s">
        <v>2110</v>
      </c>
      <c r="I259" s="206" t="str">
        <f t="shared" si="9"/>
        <v/>
      </c>
      <c r="J259" s="155" t="s">
        <v>1336</v>
      </c>
      <c r="K259" s="219" t="s">
        <v>730</v>
      </c>
      <c r="M259" s="181" t="s">
        <v>1532</v>
      </c>
      <c r="N259" t="s">
        <v>4007</v>
      </c>
    </row>
    <row r="260" spans="1:14" x14ac:dyDescent="0.25">
      <c r="A260" s="206" t="str">
        <f t="shared" si="10"/>
        <v/>
      </c>
      <c r="B260" s="180" t="s">
        <v>1532</v>
      </c>
      <c r="C260" s="204" t="s">
        <v>730</v>
      </c>
      <c r="D260" s="219" t="s">
        <v>1336</v>
      </c>
      <c r="E260" s="274" t="s">
        <v>2111</v>
      </c>
      <c r="I260" s="206" t="str">
        <f t="shared" si="9"/>
        <v/>
      </c>
      <c r="J260" s="155" t="s">
        <v>1336</v>
      </c>
      <c r="K260" s="219" t="s">
        <v>730</v>
      </c>
      <c r="M260" s="181" t="s">
        <v>1532</v>
      </c>
      <c r="N260" t="s">
        <v>4008</v>
      </c>
    </row>
    <row r="261" spans="1:14" x14ac:dyDescent="0.25">
      <c r="A261" s="206" t="str">
        <f t="shared" si="10"/>
        <v/>
      </c>
      <c r="B261" s="180" t="s">
        <v>1532</v>
      </c>
      <c r="C261" s="204" t="s">
        <v>730</v>
      </c>
      <c r="D261" s="219" t="s">
        <v>1336</v>
      </c>
      <c r="E261" s="274" t="s">
        <v>3198</v>
      </c>
      <c r="I261" s="206" t="str">
        <f t="shared" si="9"/>
        <v/>
      </c>
      <c r="J261" s="155" t="s">
        <v>1336</v>
      </c>
      <c r="K261" s="219" t="s">
        <v>730</v>
      </c>
      <c r="M261" s="181" t="s">
        <v>1532</v>
      </c>
      <c r="N261" t="s">
        <v>4009</v>
      </c>
    </row>
    <row r="262" spans="1:14" x14ac:dyDescent="0.25">
      <c r="A262" s="206" t="str">
        <f t="shared" si="10"/>
        <v/>
      </c>
      <c r="B262" s="180" t="s">
        <v>1532</v>
      </c>
      <c r="C262" s="204" t="s">
        <v>730</v>
      </c>
      <c r="D262" s="219" t="s">
        <v>1336</v>
      </c>
      <c r="E262" s="274" t="s">
        <v>2113</v>
      </c>
      <c r="I262" s="206" t="str">
        <f t="shared" si="9"/>
        <v/>
      </c>
      <c r="J262" s="155" t="s">
        <v>1336</v>
      </c>
      <c r="K262" s="219" t="s">
        <v>730</v>
      </c>
      <c r="M262" s="181" t="s">
        <v>1532</v>
      </c>
      <c r="N262" t="s">
        <v>4010</v>
      </c>
    </row>
    <row r="263" spans="1:14" x14ac:dyDescent="0.25">
      <c r="A263" s="206" t="str">
        <f t="shared" si="10"/>
        <v/>
      </c>
      <c r="B263" s="180" t="s">
        <v>1532</v>
      </c>
      <c r="C263" s="204" t="s">
        <v>730</v>
      </c>
      <c r="D263" s="219" t="s">
        <v>1336</v>
      </c>
      <c r="E263" s="274" t="s">
        <v>2863</v>
      </c>
      <c r="I263" s="206" t="str">
        <f t="shared" si="9"/>
        <v/>
      </c>
      <c r="J263" s="155" t="s">
        <v>1336</v>
      </c>
      <c r="K263" s="219" t="s">
        <v>730</v>
      </c>
      <c r="M263" s="181" t="s">
        <v>1532</v>
      </c>
      <c r="N263" t="s">
        <v>4011</v>
      </c>
    </row>
    <row r="264" spans="1:14" x14ac:dyDescent="0.25">
      <c r="A264" s="206" t="str">
        <f t="shared" si="10"/>
        <v/>
      </c>
      <c r="B264" s="180" t="s">
        <v>1532</v>
      </c>
      <c r="C264" s="204" t="s">
        <v>730</v>
      </c>
      <c r="D264" s="219" t="s">
        <v>1336</v>
      </c>
      <c r="E264" s="274" t="s">
        <v>2114</v>
      </c>
      <c r="I264" s="206" t="str">
        <f t="shared" si="9"/>
        <v/>
      </c>
      <c r="J264" s="155" t="s">
        <v>1336</v>
      </c>
      <c r="K264" s="219" t="s">
        <v>730</v>
      </c>
      <c r="M264" s="181" t="s">
        <v>1532</v>
      </c>
      <c r="N264" t="s">
        <v>4012</v>
      </c>
    </row>
    <row r="265" spans="1:14" x14ac:dyDescent="0.25">
      <c r="A265" s="206" t="str">
        <f t="shared" si="10"/>
        <v/>
      </c>
      <c r="B265" s="180" t="s">
        <v>1532</v>
      </c>
      <c r="C265" s="204" t="s">
        <v>730</v>
      </c>
      <c r="D265" s="219" t="s">
        <v>1336</v>
      </c>
      <c r="E265" s="274" t="s">
        <v>2118</v>
      </c>
      <c r="I265" s="206" t="str">
        <f t="shared" si="9"/>
        <v/>
      </c>
      <c r="J265" s="155" t="s">
        <v>1336</v>
      </c>
      <c r="K265" s="219" t="s">
        <v>730</v>
      </c>
      <c r="M265" s="181" t="s">
        <v>1532</v>
      </c>
      <c r="N265" t="s">
        <v>4013</v>
      </c>
    </row>
    <row r="266" spans="1:14" x14ac:dyDescent="0.25">
      <c r="A266" s="206" t="str">
        <f t="shared" si="10"/>
        <v/>
      </c>
      <c r="B266" s="180" t="s">
        <v>1532</v>
      </c>
      <c r="C266" s="204" t="s">
        <v>730</v>
      </c>
      <c r="D266" s="219" t="s">
        <v>1336</v>
      </c>
      <c r="E266" s="274" t="s">
        <v>2596</v>
      </c>
      <c r="I266" s="206" t="str">
        <f t="shared" si="9"/>
        <v/>
      </c>
      <c r="J266" s="155" t="s">
        <v>1336</v>
      </c>
      <c r="K266" s="219" t="s">
        <v>730</v>
      </c>
      <c r="M266" s="181" t="s">
        <v>1532</v>
      </c>
      <c r="N266" t="s">
        <v>4014</v>
      </c>
    </row>
    <row r="267" spans="1:14" x14ac:dyDescent="0.25">
      <c r="A267" s="206" t="str">
        <f t="shared" si="10"/>
        <v/>
      </c>
      <c r="B267" s="180" t="s">
        <v>1532</v>
      </c>
      <c r="C267" s="204" t="s">
        <v>730</v>
      </c>
      <c r="D267" s="219" t="s">
        <v>1336</v>
      </c>
      <c r="E267" s="274" t="s">
        <v>2922</v>
      </c>
      <c r="I267" s="206" t="str">
        <f t="shared" si="9"/>
        <v/>
      </c>
      <c r="J267" s="155" t="s">
        <v>1336</v>
      </c>
      <c r="K267" s="219" t="s">
        <v>730</v>
      </c>
      <c r="M267" s="181" t="s">
        <v>1532</v>
      </c>
      <c r="N267" t="s">
        <v>4015</v>
      </c>
    </row>
    <row r="268" spans="1:14" x14ac:dyDescent="0.25">
      <c r="A268" s="206" t="str">
        <f t="shared" si="10"/>
        <v/>
      </c>
      <c r="B268" s="180" t="s">
        <v>1532</v>
      </c>
      <c r="C268" s="204" t="s">
        <v>730</v>
      </c>
      <c r="D268" s="219" t="s">
        <v>1336</v>
      </c>
      <c r="E268" s="274" t="s">
        <v>2927</v>
      </c>
      <c r="I268" s="206" t="str">
        <f t="shared" si="9"/>
        <v/>
      </c>
      <c r="J268" s="155" t="s">
        <v>1336</v>
      </c>
      <c r="K268" s="219" t="s">
        <v>730</v>
      </c>
      <c r="M268" s="181" t="s">
        <v>1532</v>
      </c>
      <c r="N268" t="s">
        <v>4016</v>
      </c>
    </row>
    <row r="269" spans="1:14" x14ac:dyDescent="0.25">
      <c r="A269" s="206" t="str">
        <f t="shared" si="10"/>
        <v/>
      </c>
      <c r="B269" s="180" t="s">
        <v>1532</v>
      </c>
      <c r="C269" s="204" t="s">
        <v>730</v>
      </c>
      <c r="D269" s="219" t="s">
        <v>1336</v>
      </c>
      <c r="E269" s="274" t="s">
        <v>2931</v>
      </c>
      <c r="I269" s="206" t="str">
        <f t="shared" si="9"/>
        <v/>
      </c>
      <c r="J269" s="155" t="s">
        <v>1336</v>
      </c>
      <c r="K269" s="219" t="s">
        <v>730</v>
      </c>
      <c r="M269" s="181" t="s">
        <v>1532</v>
      </c>
      <c r="N269" t="s">
        <v>4017</v>
      </c>
    </row>
    <row r="270" spans="1:14" x14ac:dyDescent="0.25">
      <c r="A270" s="206" t="str">
        <f t="shared" si="10"/>
        <v/>
      </c>
      <c r="B270" s="180" t="s">
        <v>1532</v>
      </c>
      <c r="C270" s="204" t="s">
        <v>730</v>
      </c>
      <c r="D270" s="219" t="s">
        <v>1336</v>
      </c>
      <c r="E270" s="274" t="s">
        <v>2934</v>
      </c>
      <c r="I270" s="206" t="str">
        <f t="shared" si="9"/>
        <v/>
      </c>
      <c r="J270" s="155" t="s">
        <v>1336</v>
      </c>
      <c r="K270" s="219" t="s">
        <v>730</v>
      </c>
      <c r="M270" s="181" t="s">
        <v>1532</v>
      </c>
      <c r="N270" t="s">
        <v>4018</v>
      </c>
    </row>
    <row r="271" spans="1:14" x14ac:dyDescent="0.25">
      <c r="A271" s="206" t="str">
        <f t="shared" si="10"/>
        <v/>
      </c>
      <c r="B271" s="180" t="s">
        <v>1532</v>
      </c>
      <c r="C271" s="204" t="s">
        <v>730</v>
      </c>
      <c r="D271" s="219" t="s">
        <v>1336</v>
      </c>
      <c r="E271" s="274" t="s">
        <v>2936</v>
      </c>
      <c r="I271" s="206" t="str">
        <f t="shared" si="9"/>
        <v/>
      </c>
      <c r="J271" s="155" t="s">
        <v>1336</v>
      </c>
      <c r="K271" s="219" t="s">
        <v>730</v>
      </c>
      <c r="M271" s="181" t="s">
        <v>1532</v>
      </c>
      <c r="N271" t="s">
        <v>4019</v>
      </c>
    </row>
    <row r="272" spans="1:14" x14ac:dyDescent="0.25">
      <c r="A272" s="206" t="str">
        <f t="shared" si="10"/>
        <v/>
      </c>
      <c r="B272" s="180" t="s">
        <v>1532</v>
      </c>
      <c r="C272" s="204" t="s">
        <v>730</v>
      </c>
      <c r="D272" s="219" t="s">
        <v>1336</v>
      </c>
      <c r="E272" s="274" t="s">
        <v>2940</v>
      </c>
      <c r="I272" s="206" t="str">
        <f t="shared" si="9"/>
        <v/>
      </c>
      <c r="J272" s="155" t="s">
        <v>1336</v>
      </c>
      <c r="K272" s="219" t="s">
        <v>730</v>
      </c>
      <c r="M272" s="181" t="s">
        <v>1532</v>
      </c>
      <c r="N272" t="s">
        <v>4020</v>
      </c>
    </row>
    <row r="273" spans="1:14" x14ac:dyDescent="0.25">
      <c r="A273" s="206" t="str">
        <f t="shared" si="10"/>
        <v/>
      </c>
      <c r="B273" s="180" t="s">
        <v>1532</v>
      </c>
      <c r="C273" s="204" t="s">
        <v>730</v>
      </c>
      <c r="D273" s="219" t="s">
        <v>1336</v>
      </c>
      <c r="E273" s="274" t="s">
        <v>2944</v>
      </c>
      <c r="I273" s="206" t="str">
        <f t="shared" si="9"/>
        <v/>
      </c>
      <c r="J273" s="155" t="s">
        <v>1336</v>
      </c>
      <c r="K273" s="219" t="s">
        <v>730</v>
      </c>
      <c r="M273" s="181" t="s">
        <v>1532</v>
      </c>
      <c r="N273" t="s">
        <v>4021</v>
      </c>
    </row>
    <row r="274" spans="1:14" x14ac:dyDescent="0.25">
      <c r="A274" s="206" t="str">
        <f t="shared" si="10"/>
        <v/>
      </c>
      <c r="B274" s="180" t="s">
        <v>1532</v>
      </c>
      <c r="C274" s="204" t="s">
        <v>730</v>
      </c>
      <c r="D274" s="219" t="s">
        <v>1336</v>
      </c>
      <c r="E274" s="274" t="s">
        <v>2947</v>
      </c>
      <c r="I274" s="206" t="str">
        <f t="shared" si="9"/>
        <v/>
      </c>
      <c r="J274" s="155" t="s">
        <v>1336</v>
      </c>
      <c r="K274" s="219" t="s">
        <v>730</v>
      </c>
      <c r="M274" s="181" t="s">
        <v>1532</v>
      </c>
      <c r="N274" t="s">
        <v>4022</v>
      </c>
    </row>
    <row r="275" spans="1:14" x14ac:dyDescent="0.25">
      <c r="A275" s="206" t="str">
        <f t="shared" si="10"/>
        <v/>
      </c>
      <c r="B275" s="180" t="s">
        <v>1532</v>
      </c>
      <c r="C275" s="204" t="s">
        <v>730</v>
      </c>
      <c r="D275" s="219" t="s">
        <v>1336</v>
      </c>
      <c r="E275" s="274" t="s">
        <v>2948</v>
      </c>
      <c r="I275" s="206" t="str">
        <f t="shared" si="9"/>
        <v/>
      </c>
      <c r="J275" s="155" t="s">
        <v>1336</v>
      </c>
      <c r="K275" s="219" t="s">
        <v>730</v>
      </c>
      <c r="M275" s="181" t="s">
        <v>1532</v>
      </c>
      <c r="N275" t="s">
        <v>4023</v>
      </c>
    </row>
    <row r="276" spans="1:14" x14ac:dyDescent="0.25">
      <c r="A276" s="206" t="str">
        <f t="shared" si="10"/>
        <v/>
      </c>
      <c r="B276" s="180" t="s">
        <v>1532</v>
      </c>
      <c r="C276" s="204" t="s">
        <v>730</v>
      </c>
      <c r="D276" s="219" t="s">
        <v>1336</v>
      </c>
      <c r="E276" s="274" t="s">
        <v>2952</v>
      </c>
      <c r="I276" s="206" t="str">
        <f t="shared" si="9"/>
        <v/>
      </c>
      <c r="J276" s="155" t="s">
        <v>1336</v>
      </c>
      <c r="K276" s="219" t="s">
        <v>730</v>
      </c>
      <c r="M276" s="181" t="s">
        <v>1532</v>
      </c>
      <c r="N276" t="s">
        <v>4024</v>
      </c>
    </row>
    <row r="277" spans="1:14" x14ac:dyDescent="0.25">
      <c r="A277" s="206" t="str">
        <f t="shared" si="10"/>
        <v/>
      </c>
      <c r="B277" s="180" t="s">
        <v>1532</v>
      </c>
      <c r="C277" s="204" t="s">
        <v>730</v>
      </c>
      <c r="D277" s="219" t="s">
        <v>1336</v>
      </c>
      <c r="E277" s="274" t="s">
        <v>2954</v>
      </c>
      <c r="I277" s="206" t="str">
        <f t="shared" si="9"/>
        <v/>
      </c>
      <c r="J277" s="155" t="s">
        <v>1336</v>
      </c>
      <c r="K277" s="219" t="s">
        <v>730</v>
      </c>
      <c r="M277" s="181" t="s">
        <v>1532</v>
      </c>
      <c r="N277" t="s">
        <v>4025</v>
      </c>
    </row>
    <row r="278" spans="1:14" x14ac:dyDescent="0.25">
      <c r="A278" s="206" t="str">
        <f t="shared" si="10"/>
        <v/>
      </c>
      <c r="B278" s="180" t="s">
        <v>1532</v>
      </c>
      <c r="C278" s="204" t="s">
        <v>730</v>
      </c>
      <c r="D278" s="219" t="s">
        <v>1336</v>
      </c>
      <c r="E278" s="274" t="s">
        <v>2957</v>
      </c>
      <c r="I278" s="206" t="str">
        <f t="shared" si="9"/>
        <v/>
      </c>
      <c r="J278" s="155" t="s">
        <v>1336</v>
      </c>
      <c r="K278" s="219" t="s">
        <v>730</v>
      </c>
      <c r="M278" s="181" t="s">
        <v>1532</v>
      </c>
      <c r="N278" t="s">
        <v>4026</v>
      </c>
    </row>
    <row r="279" spans="1:14" x14ac:dyDescent="0.25">
      <c r="A279" s="206" t="str">
        <f t="shared" si="10"/>
        <v/>
      </c>
      <c r="B279" s="180" t="s">
        <v>1532</v>
      </c>
      <c r="C279" s="204" t="s">
        <v>730</v>
      </c>
      <c r="D279" s="219" t="s">
        <v>1336</v>
      </c>
      <c r="E279" s="274" t="s">
        <v>2960</v>
      </c>
      <c r="I279" s="206" t="str">
        <f t="shared" si="9"/>
        <v/>
      </c>
      <c r="J279" s="155" t="s">
        <v>1336</v>
      </c>
      <c r="K279" s="219" t="s">
        <v>730</v>
      </c>
      <c r="M279" s="181" t="s">
        <v>1532</v>
      </c>
      <c r="N279" t="s">
        <v>4027</v>
      </c>
    </row>
    <row r="280" spans="1:14" x14ac:dyDescent="0.25">
      <c r="A280" s="206" t="str">
        <f t="shared" si="10"/>
        <v/>
      </c>
      <c r="B280" s="180" t="s">
        <v>1532</v>
      </c>
      <c r="C280" s="204" t="s">
        <v>730</v>
      </c>
      <c r="D280" s="219" t="s">
        <v>1336</v>
      </c>
      <c r="E280" s="274" t="s">
        <v>2962</v>
      </c>
      <c r="I280" s="206" t="str">
        <f t="shared" si="9"/>
        <v/>
      </c>
      <c r="J280" s="155" t="s">
        <v>1336</v>
      </c>
      <c r="K280" s="219" t="s">
        <v>730</v>
      </c>
      <c r="M280" s="181" t="s">
        <v>1532</v>
      </c>
      <c r="N280" t="s">
        <v>4028</v>
      </c>
    </row>
    <row r="281" spans="1:14" x14ac:dyDescent="0.25">
      <c r="A281" s="206" t="str">
        <f t="shared" si="10"/>
        <v/>
      </c>
      <c r="B281" s="180" t="s">
        <v>1532</v>
      </c>
      <c r="C281" s="204" t="s">
        <v>730</v>
      </c>
      <c r="D281" s="219" t="s">
        <v>1336</v>
      </c>
      <c r="E281" s="274" t="s">
        <v>2964</v>
      </c>
      <c r="I281" s="206" t="str">
        <f t="shared" si="9"/>
        <v/>
      </c>
      <c r="J281" s="155" t="s">
        <v>1336</v>
      </c>
      <c r="K281" s="219" t="s">
        <v>730</v>
      </c>
      <c r="M281" s="181" t="s">
        <v>1532</v>
      </c>
      <c r="N281" t="s">
        <v>4029</v>
      </c>
    </row>
    <row r="282" spans="1:14" x14ac:dyDescent="0.25">
      <c r="A282" s="206" t="str">
        <f t="shared" si="10"/>
        <v/>
      </c>
      <c r="B282" s="180" t="s">
        <v>1532</v>
      </c>
      <c r="C282" s="204" t="s">
        <v>730</v>
      </c>
      <c r="D282" s="219" t="s">
        <v>1336</v>
      </c>
      <c r="E282" s="274" t="s">
        <v>2970</v>
      </c>
      <c r="I282" s="206" t="str">
        <f t="shared" si="9"/>
        <v/>
      </c>
      <c r="J282" s="155" t="s">
        <v>1336</v>
      </c>
      <c r="K282" s="219" t="s">
        <v>730</v>
      </c>
      <c r="M282" s="181" t="s">
        <v>1532</v>
      </c>
      <c r="N282" t="s">
        <v>2430</v>
      </c>
    </row>
    <row r="283" spans="1:14" x14ac:dyDescent="0.25">
      <c r="A283" s="206" t="str">
        <f t="shared" si="10"/>
        <v/>
      </c>
      <c r="B283" s="180" t="s">
        <v>1532</v>
      </c>
      <c r="C283" s="204" t="s">
        <v>730</v>
      </c>
      <c r="D283" s="219" t="s">
        <v>1336</v>
      </c>
      <c r="E283" s="274" t="s">
        <v>2973</v>
      </c>
      <c r="I283" s="206" t="str">
        <f t="shared" si="9"/>
        <v/>
      </c>
      <c r="J283" s="155" t="s">
        <v>1336</v>
      </c>
      <c r="K283" s="219" t="s">
        <v>730</v>
      </c>
      <c r="M283" s="181" t="s">
        <v>1532</v>
      </c>
      <c r="N283" t="s">
        <v>2431</v>
      </c>
    </row>
    <row r="284" spans="1:14" x14ac:dyDescent="0.25">
      <c r="A284" s="206" t="str">
        <f t="shared" si="10"/>
        <v/>
      </c>
      <c r="B284" s="180" t="s">
        <v>1532</v>
      </c>
      <c r="C284" s="204" t="s">
        <v>730</v>
      </c>
      <c r="D284" s="219" t="s">
        <v>1336</v>
      </c>
      <c r="E284" s="274" t="s">
        <v>2976</v>
      </c>
      <c r="I284" s="206" t="str">
        <f t="shared" si="9"/>
        <v/>
      </c>
      <c r="J284" s="155" t="s">
        <v>1336</v>
      </c>
      <c r="K284" s="219" t="s">
        <v>730</v>
      </c>
      <c r="M284" s="181" t="s">
        <v>1532</v>
      </c>
      <c r="N284" t="s">
        <v>2432</v>
      </c>
    </row>
    <row r="285" spans="1:14" x14ac:dyDescent="0.25">
      <c r="A285" s="206" t="str">
        <f t="shared" si="10"/>
        <v/>
      </c>
      <c r="B285" s="180" t="s">
        <v>1532</v>
      </c>
      <c r="C285" s="204" t="s">
        <v>730</v>
      </c>
      <c r="D285" s="219" t="s">
        <v>1336</v>
      </c>
      <c r="E285" s="274" t="s">
        <v>3255</v>
      </c>
      <c r="I285" s="206" t="str">
        <f t="shared" si="9"/>
        <v/>
      </c>
      <c r="J285" s="155" t="s">
        <v>1336</v>
      </c>
      <c r="K285" s="219" t="s">
        <v>730</v>
      </c>
      <c r="M285" s="181" t="s">
        <v>1532</v>
      </c>
      <c r="N285" t="s">
        <v>2433</v>
      </c>
    </row>
    <row r="286" spans="1:14" x14ac:dyDescent="0.25">
      <c r="A286" s="206" t="str">
        <f t="shared" si="10"/>
        <v/>
      </c>
      <c r="B286" s="180" t="s">
        <v>1532</v>
      </c>
      <c r="C286" s="204" t="s">
        <v>730</v>
      </c>
      <c r="D286" s="219" t="s">
        <v>1336</v>
      </c>
      <c r="E286" s="274" t="s">
        <v>2979</v>
      </c>
      <c r="I286" s="206" t="str">
        <f t="shared" si="9"/>
        <v/>
      </c>
      <c r="J286" s="155" t="s">
        <v>1336</v>
      </c>
      <c r="K286" s="219" t="s">
        <v>730</v>
      </c>
      <c r="M286" s="181" t="s">
        <v>1532</v>
      </c>
      <c r="N286" t="s">
        <v>2434</v>
      </c>
    </row>
    <row r="287" spans="1:14" x14ac:dyDescent="0.25">
      <c r="A287" s="206" t="str">
        <f t="shared" si="10"/>
        <v/>
      </c>
      <c r="B287" s="180" t="s">
        <v>1532</v>
      </c>
      <c r="C287" s="204" t="s">
        <v>730</v>
      </c>
      <c r="D287" s="219" t="s">
        <v>1336</v>
      </c>
      <c r="E287" s="274" t="s">
        <v>2981</v>
      </c>
      <c r="I287" s="206" t="str">
        <f t="shared" si="9"/>
        <v/>
      </c>
      <c r="J287" s="155" t="s">
        <v>1336</v>
      </c>
      <c r="K287" s="219" t="s">
        <v>730</v>
      </c>
      <c r="M287" s="181" t="s">
        <v>1532</v>
      </c>
      <c r="N287" t="s">
        <v>2435</v>
      </c>
    </row>
    <row r="288" spans="1:14" x14ac:dyDescent="0.25">
      <c r="A288" s="206" t="str">
        <f t="shared" si="10"/>
        <v/>
      </c>
      <c r="B288" s="180" t="s">
        <v>1532</v>
      </c>
      <c r="C288" s="204" t="s">
        <v>730</v>
      </c>
      <c r="D288" s="219" t="s">
        <v>1336</v>
      </c>
      <c r="E288" s="274" t="s">
        <v>2982</v>
      </c>
      <c r="I288" s="206" t="str">
        <f t="shared" ref="I288:I351" si="11">IF($I$30=J288,K288,IF($I$30=M288,N288,""))</f>
        <v/>
      </c>
      <c r="J288" s="155" t="s">
        <v>1336</v>
      </c>
      <c r="K288" s="219" t="s">
        <v>730</v>
      </c>
      <c r="M288" s="181" t="s">
        <v>1532</v>
      </c>
      <c r="N288" t="s">
        <v>4030</v>
      </c>
    </row>
    <row r="289" spans="1:14" x14ac:dyDescent="0.25">
      <c r="A289" s="206" t="str">
        <f t="shared" si="10"/>
        <v/>
      </c>
      <c r="B289" s="180" t="s">
        <v>1532</v>
      </c>
      <c r="C289" s="204" t="s">
        <v>730</v>
      </c>
      <c r="D289" s="219" t="s">
        <v>1336</v>
      </c>
      <c r="E289" s="274" t="s">
        <v>2984</v>
      </c>
      <c r="I289" s="206" t="str">
        <f t="shared" si="11"/>
        <v/>
      </c>
      <c r="J289" s="155" t="s">
        <v>1336</v>
      </c>
      <c r="K289" s="219" t="s">
        <v>730</v>
      </c>
      <c r="M289" s="181" t="s">
        <v>1532</v>
      </c>
      <c r="N289" t="s">
        <v>4031</v>
      </c>
    </row>
    <row r="290" spans="1:14" x14ac:dyDescent="0.25">
      <c r="A290" s="206" t="str">
        <f t="shared" si="10"/>
        <v/>
      </c>
      <c r="B290" s="180" t="s">
        <v>1532</v>
      </c>
      <c r="C290" s="204" t="s">
        <v>730</v>
      </c>
      <c r="D290" s="219" t="s">
        <v>1336</v>
      </c>
      <c r="E290" s="274" t="s">
        <v>2985</v>
      </c>
      <c r="I290" s="206" t="str">
        <f t="shared" si="11"/>
        <v/>
      </c>
      <c r="J290" s="155" t="s">
        <v>1336</v>
      </c>
      <c r="K290" s="219" t="s">
        <v>730</v>
      </c>
      <c r="M290" s="181" t="s">
        <v>1532</v>
      </c>
      <c r="N290" t="s">
        <v>4032</v>
      </c>
    </row>
    <row r="291" spans="1:14" x14ac:dyDescent="0.25">
      <c r="A291" s="206" t="str">
        <f t="shared" si="10"/>
        <v/>
      </c>
      <c r="B291" s="180" t="s">
        <v>1532</v>
      </c>
      <c r="C291" s="204" t="s">
        <v>730</v>
      </c>
      <c r="D291" s="219" t="s">
        <v>1336</v>
      </c>
      <c r="E291" s="274" t="s">
        <v>2987</v>
      </c>
      <c r="I291" s="206" t="str">
        <f t="shared" si="11"/>
        <v/>
      </c>
      <c r="J291" s="155" t="s">
        <v>1336</v>
      </c>
      <c r="K291" s="219" t="s">
        <v>730</v>
      </c>
      <c r="M291" s="181" t="s">
        <v>1532</v>
      </c>
      <c r="N291" t="s">
        <v>2436</v>
      </c>
    </row>
    <row r="292" spans="1:14" x14ac:dyDescent="0.25">
      <c r="A292" s="206" t="str">
        <f t="shared" si="10"/>
        <v/>
      </c>
      <c r="B292" s="180" t="s">
        <v>1532</v>
      </c>
      <c r="C292" s="204" t="s">
        <v>730</v>
      </c>
      <c r="D292" s="219" t="s">
        <v>1336</v>
      </c>
      <c r="E292" s="274" t="s">
        <v>2989</v>
      </c>
      <c r="I292" s="206" t="str">
        <f t="shared" si="11"/>
        <v/>
      </c>
      <c r="J292" s="155" t="s">
        <v>1336</v>
      </c>
      <c r="K292" s="219" t="s">
        <v>730</v>
      </c>
      <c r="M292" s="181" t="s">
        <v>1532</v>
      </c>
      <c r="N292" t="s">
        <v>2437</v>
      </c>
    </row>
    <row r="293" spans="1:14" x14ac:dyDescent="0.25">
      <c r="A293" s="206" t="str">
        <f t="shared" si="10"/>
        <v/>
      </c>
      <c r="B293" s="180" t="s">
        <v>1532</v>
      </c>
      <c r="C293" s="204" t="s">
        <v>730</v>
      </c>
      <c r="D293" s="219" t="s">
        <v>1336</v>
      </c>
      <c r="E293" s="274" t="s">
        <v>2990</v>
      </c>
      <c r="I293" s="206" t="str">
        <f t="shared" si="11"/>
        <v/>
      </c>
      <c r="J293" s="155" t="s">
        <v>1336</v>
      </c>
      <c r="K293" s="219" t="s">
        <v>730</v>
      </c>
      <c r="M293" s="181" t="s">
        <v>1532</v>
      </c>
      <c r="N293" t="s">
        <v>2438</v>
      </c>
    </row>
    <row r="294" spans="1:14" x14ac:dyDescent="0.25">
      <c r="A294" s="206" t="str">
        <f t="shared" si="10"/>
        <v/>
      </c>
      <c r="B294" s="180" t="s">
        <v>1532</v>
      </c>
      <c r="C294" s="204" t="s">
        <v>730</v>
      </c>
      <c r="D294" s="219" t="s">
        <v>1336</v>
      </c>
      <c r="E294" s="274" t="s">
        <v>2991</v>
      </c>
      <c r="I294" s="206" t="str">
        <f t="shared" si="11"/>
        <v/>
      </c>
      <c r="J294" s="155" t="s">
        <v>1336</v>
      </c>
      <c r="K294" s="219" t="s">
        <v>730</v>
      </c>
      <c r="M294" s="181" t="s">
        <v>1532</v>
      </c>
      <c r="N294" t="s">
        <v>2439</v>
      </c>
    </row>
    <row r="295" spans="1:14" x14ac:dyDescent="0.25">
      <c r="A295" s="206" t="str">
        <f t="shared" si="10"/>
        <v/>
      </c>
      <c r="B295" s="180" t="s">
        <v>1532</v>
      </c>
      <c r="C295" s="204" t="s">
        <v>730</v>
      </c>
      <c r="D295" s="219" t="s">
        <v>1336</v>
      </c>
      <c r="E295" s="274" t="s">
        <v>2993</v>
      </c>
      <c r="I295" s="206" t="str">
        <f t="shared" si="11"/>
        <v/>
      </c>
      <c r="J295" s="155" t="s">
        <v>1336</v>
      </c>
      <c r="K295" s="219" t="s">
        <v>730</v>
      </c>
      <c r="M295" s="181" t="s">
        <v>1532</v>
      </c>
      <c r="N295" t="s">
        <v>4033</v>
      </c>
    </row>
    <row r="296" spans="1:14" x14ac:dyDescent="0.25">
      <c r="A296" s="206" t="str">
        <f t="shared" si="10"/>
        <v/>
      </c>
      <c r="B296" s="180" t="s">
        <v>1532</v>
      </c>
      <c r="C296" s="204" t="s">
        <v>730</v>
      </c>
      <c r="D296" s="219" t="s">
        <v>1336</v>
      </c>
      <c r="E296" s="274" t="s">
        <v>2996</v>
      </c>
      <c r="I296" s="206" t="str">
        <f t="shared" si="11"/>
        <v/>
      </c>
      <c r="J296" s="155" t="s">
        <v>1336</v>
      </c>
      <c r="K296" s="219" t="s">
        <v>730</v>
      </c>
      <c r="M296" s="181" t="s">
        <v>1532</v>
      </c>
      <c r="N296" t="s">
        <v>4034</v>
      </c>
    </row>
    <row r="297" spans="1:14" x14ac:dyDescent="0.25">
      <c r="A297" s="206" t="str">
        <f t="shared" si="10"/>
        <v/>
      </c>
      <c r="B297" s="180" t="s">
        <v>1532</v>
      </c>
      <c r="C297" s="204" t="s">
        <v>730</v>
      </c>
      <c r="D297" s="219" t="s">
        <v>1336</v>
      </c>
      <c r="E297" s="274" t="s">
        <v>2999</v>
      </c>
      <c r="I297" s="206" t="str">
        <f t="shared" si="11"/>
        <v/>
      </c>
      <c r="J297" s="155" t="s">
        <v>1336</v>
      </c>
      <c r="K297" s="219" t="s">
        <v>730</v>
      </c>
      <c r="M297" s="181" t="s">
        <v>1532</v>
      </c>
      <c r="N297" t="s">
        <v>4035</v>
      </c>
    </row>
    <row r="298" spans="1:14" x14ac:dyDescent="0.25">
      <c r="A298" s="206" t="str">
        <f t="shared" si="10"/>
        <v/>
      </c>
      <c r="B298" s="180" t="s">
        <v>1532</v>
      </c>
      <c r="C298" s="204" t="s">
        <v>730</v>
      </c>
      <c r="D298" s="219" t="s">
        <v>1336</v>
      </c>
      <c r="E298" s="274" t="s">
        <v>3006</v>
      </c>
      <c r="I298" s="206" t="str">
        <f t="shared" si="11"/>
        <v/>
      </c>
      <c r="J298" s="155" t="s">
        <v>1336</v>
      </c>
      <c r="K298" s="219" t="s">
        <v>730</v>
      </c>
      <c r="M298" s="181" t="s">
        <v>1532</v>
      </c>
      <c r="N298" t="s">
        <v>4036</v>
      </c>
    </row>
    <row r="299" spans="1:14" x14ac:dyDescent="0.25">
      <c r="A299" s="206" t="str">
        <f t="shared" si="10"/>
        <v/>
      </c>
      <c r="B299" s="180" t="s">
        <v>1532</v>
      </c>
      <c r="C299" s="204" t="s">
        <v>730</v>
      </c>
      <c r="D299" s="219" t="s">
        <v>1336</v>
      </c>
      <c r="E299" s="274" t="s">
        <v>3008</v>
      </c>
      <c r="I299" s="206" t="str">
        <f t="shared" si="11"/>
        <v/>
      </c>
      <c r="J299" s="155" t="s">
        <v>1336</v>
      </c>
      <c r="K299" s="219" t="s">
        <v>730</v>
      </c>
      <c r="M299" s="181" t="s">
        <v>1532</v>
      </c>
      <c r="N299" t="s">
        <v>4037</v>
      </c>
    </row>
    <row r="300" spans="1:14" x14ac:dyDescent="0.25">
      <c r="A300" s="206" t="str">
        <f t="shared" si="10"/>
        <v/>
      </c>
      <c r="B300" s="180" t="s">
        <v>1532</v>
      </c>
      <c r="C300" s="204" t="s">
        <v>730</v>
      </c>
      <c r="D300" s="219" t="s">
        <v>1336</v>
      </c>
      <c r="E300" s="274" t="s">
        <v>3010</v>
      </c>
      <c r="I300" s="206" t="str">
        <f t="shared" si="11"/>
        <v/>
      </c>
      <c r="J300" s="155" t="s">
        <v>1336</v>
      </c>
      <c r="K300" s="219" t="s">
        <v>730</v>
      </c>
      <c r="M300" s="181" t="s">
        <v>1532</v>
      </c>
      <c r="N300" t="s">
        <v>4038</v>
      </c>
    </row>
    <row r="301" spans="1:14" x14ac:dyDescent="0.25">
      <c r="A301" s="206" t="str">
        <f t="shared" si="10"/>
        <v/>
      </c>
      <c r="B301" s="180" t="s">
        <v>1532</v>
      </c>
      <c r="C301" s="204" t="s">
        <v>730</v>
      </c>
      <c r="D301" s="219" t="s">
        <v>1336</v>
      </c>
      <c r="E301" s="274" t="s">
        <v>3013</v>
      </c>
      <c r="I301" s="206" t="str">
        <f t="shared" si="11"/>
        <v/>
      </c>
      <c r="J301" s="155" t="s">
        <v>1336</v>
      </c>
      <c r="K301" s="219" t="s">
        <v>730</v>
      </c>
      <c r="M301" s="181" t="s">
        <v>1532</v>
      </c>
      <c r="N301" t="s">
        <v>4039</v>
      </c>
    </row>
    <row r="302" spans="1:14" x14ac:dyDescent="0.25">
      <c r="A302" s="206" t="str">
        <f t="shared" si="10"/>
        <v/>
      </c>
      <c r="B302" s="180" t="s">
        <v>1532</v>
      </c>
      <c r="C302" s="204" t="s">
        <v>730</v>
      </c>
      <c r="D302" s="219" t="s">
        <v>1336</v>
      </c>
      <c r="E302" s="274" t="s">
        <v>3015</v>
      </c>
      <c r="I302" s="206" t="str">
        <f t="shared" si="11"/>
        <v/>
      </c>
      <c r="J302" s="155" t="s">
        <v>1336</v>
      </c>
      <c r="K302" s="219" t="s">
        <v>730</v>
      </c>
      <c r="M302" s="181" t="s">
        <v>1532</v>
      </c>
      <c r="N302" t="s">
        <v>4040</v>
      </c>
    </row>
    <row r="303" spans="1:14" x14ac:dyDescent="0.25">
      <c r="A303" s="206" t="str">
        <f t="shared" si="10"/>
        <v/>
      </c>
      <c r="B303" s="180" t="s">
        <v>1532</v>
      </c>
      <c r="C303" s="204" t="s">
        <v>730</v>
      </c>
      <c r="D303" s="219" t="s">
        <v>1336</v>
      </c>
      <c r="E303" s="274" t="s">
        <v>3017</v>
      </c>
      <c r="I303" s="206" t="str">
        <f t="shared" si="11"/>
        <v/>
      </c>
      <c r="J303" s="155" t="s">
        <v>1336</v>
      </c>
      <c r="K303" s="219" t="s">
        <v>730</v>
      </c>
      <c r="M303" s="181" t="s">
        <v>1532</v>
      </c>
      <c r="N303" t="s">
        <v>4041</v>
      </c>
    </row>
    <row r="304" spans="1:14" x14ac:dyDescent="0.25">
      <c r="A304" s="206" t="str">
        <f t="shared" si="10"/>
        <v/>
      </c>
      <c r="B304" s="180" t="s">
        <v>1532</v>
      </c>
      <c r="C304" s="204" t="s">
        <v>730</v>
      </c>
      <c r="D304" s="219" t="s">
        <v>1336</v>
      </c>
      <c r="E304" s="274" t="s">
        <v>3020</v>
      </c>
      <c r="I304" s="206" t="str">
        <f t="shared" si="11"/>
        <v/>
      </c>
      <c r="J304" s="155" t="s">
        <v>1336</v>
      </c>
      <c r="K304" s="219" t="s">
        <v>730</v>
      </c>
      <c r="M304" s="181" t="s">
        <v>1532</v>
      </c>
      <c r="N304" t="s">
        <v>4042</v>
      </c>
    </row>
    <row r="305" spans="1:14" x14ac:dyDescent="0.25">
      <c r="A305" s="206" t="str">
        <f t="shared" si="10"/>
        <v/>
      </c>
      <c r="B305" s="180" t="s">
        <v>1532</v>
      </c>
      <c r="C305" s="204" t="s">
        <v>730</v>
      </c>
      <c r="D305" s="219" t="s">
        <v>1336</v>
      </c>
      <c r="E305" s="274" t="s">
        <v>3022</v>
      </c>
      <c r="I305" s="206" t="str">
        <f t="shared" si="11"/>
        <v/>
      </c>
      <c r="J305" s="155" t="s">
        <v>1336</v>
      </c>
      <c r="K305" s="219" t="s">
        <v>730</v>
      </c>
      <c r="M305" s="181" t="s">
        <v>1532</v>
      </c>
      <c r="N305" t="s">
        <v>2440</v>
      </c>
    </row>
    <row r="306" spans="1:14" x14ac:dyDescent="0.25">
      <c r="A306" s="206" t="str">
        <f t="shared" si="10"/>
        <v/>
      </c>
      <c r="B306" s="180" t="s">
        <v>1532</v>
      </c>
      <c r="C306" s="204" t="s">
        <v>730</v>
      </c>
      <c r="D306" s="219" t="s">
        <v>1336</v>
      </c>
      <c r="E306" s="274" t="s">
        <v>3036</v>
      </c>
      <c r="I306" s="206" t="str">
        <f t="shared" si="11"/>
        <v/>
      </c>
      <c r="J306" s="155" t="s">
        <v>1336</v>
      </c>
      <c r="K306" s="219" t="s">
        <v>730</v>
      </c>
      <c r="M306" s="181" t="s">
        <v>1532</v>
      </c>
      <c r="N306" t="s">
        <v>2441</v>
      </c>
    </row>
    <row r="307" spans="1:14" x14ac:dyDescent="0.25">
      <c r="A307" s="206" t="str">
        <f t="shared" si="10"/>
        <v/>
      </c>
      <c r="B307" s="180" t="s">
        <v>1532</v>
      </c>
      <c r="C307" s="204" t="s">
        <v>730</v>
      </c>
      <c r="D307" s="219" t="s">
        <v>1336</v>
      </c>
      <c r="E307" s="274" t="s">
        <v>3039</v>
      </c>
      <c r="I307" s="206" t="str">
        <f t="shared" si="11"/>
        <v/>
      </c>
      <c r="J307" s="155" t="s">
        <v>1336</v>
      </c>
      <c r="K307" s="219" t="s">
        <v>730</v>
      </c>
      <c r="M307" s="181" t="s">
        <v>1532</v>
      </c>
      <c r="N307" t="s">
        <v>2442</v>
      </c>
    </row>
    <row r="308" spans="1:14" x14ac:dyDescent="0.25">
      <c r="A308" s="206" t="str">
        <f t="shared" si="10"/>
        <v/>
      </c>
      <c r="B308" s="180" t="s">
        <v>1532</v>
      </c>
      <c r="C308" s="204" t="s">
        <v>730</v>
      </c>
      <c r="D308" s="219" t="s">
        <v>1336</v>
      </c>
      <c r="E308" s="274" t="s">
        <v>3042</v>
      </c>
      <c r="I308" s="206" t="str">
        <f t="shared" si="11"/>
        <v/>
      </c>
      <c r="J308" s="155" t="s">
        <v>1336</v>
      </c>
      <c r="K308" s="219" t="s">
        <v>730</v>
      </c>
      <c r="M308" s="181" t="s">
        <v>1532</v>
      </c>
      <c r="N308" t="s">
        <v>2443</v>
      </c>
    </row>
    <row r="309" spans="1:14" x14ac:dyDescent="0.25">
      <c r="A309" s="206" t="str">
        <f t="shared" si="10"/>
        <v/>
      </c>
      <c r="B309" s="180" t="s">
        <v>1532</v>
      </c>
      <c r="C309" s="204" t="s">
        <v>730</v>
      </c>
      <c r="D309" s="219" t="s">
        <v>1336</v>
      </c>
      <c r="E309" s="274" t="s">
        <v>3046</v>
      </c>
      <c r="I309" s="206" t="str">
        <f t="shared" si="11"/>
        <v/>
      </c>
      <c r="J309" s="155" t="s">
        <v>1336</v>
      </c>
      <c r="K309" s="219" t="s">
        <v>730</v>
      </c>
      <c r="M309" s="181" t="s">
        <v>1532</v>
      </c>
      <c r="N309" t="s">
        <v>4043</v>
      </c>
    </row>
    <row r="310" spans="1:14" x14ac:dyDescent="0.25">
      <c r="A310" s="206" t="str">
        <f t="shared" si="10"/>
        <v/>
      </c>
      <c r="B310" s="180" t="s">
        <v>1532</v>
      </c>
      <c r="C310" s="204" t="s">
        <v>730</v>
      </c>
      <c r="D310" s="219" t="s">
        <v>1336</v>
      </c>
      <c r="E310" s="274" t="s">
        <v>3050</v>
      </c>
      <c r="I310" s="206" t="str">
        <f t="shared" si="11"/>
        <v/>
      </c>
      <c r="J310" s="155" t="s">
        <v>1336</v>
      </c>
      <c r="K310" s="219" t="s">
        <v>730</v>
      </c>
      <c r="M310" s="181" t="s">
        <v>1532</v>
      </c>
      <c r="N310" t="s">
        <v>4044</v>
      </c>
    </row>
    <row r="311" spans="1:14" x14ac:dyDescent="0.25">
      <c r="A311" s="206" t="str">
        <f t="shared" si="10"/>
        <v/>
      </c>
      <c r="B311" s="180" t="s">
        <v>1532</v>
      </c>
      <c r="C311" s="204" t="s">
        <v>730</v>
      </c>
      <c r="D311" s="219" t="s">
        <v>1336</v>
      </c>
      <c r="E311" s="274" t="s">
        <v>3054</v>
      </c>
      <c r="I311" s="206" t="str">
        <f t="shared" si="11"/>
        <v/>
      </c>
      <c r="J311" s="155" t="s">
        <v>1336</v>
      </c>
      <c r="K311" s="219" t="s">
        <v>730</v>
      </c>
      <c r="M311" s="181" t="s">
        <v>1532</v>
      </c>
      <c r="N311" t="s">
        <v>2444</v>
      </c>
    </row>
    <row r="312" spans="1:14" x14ac:dyDescent="0.25">
      <c r="A312" s="206" t="str">
        <f t="shared" si="10"/>
        <v/>
      </c>
      <c r="B312" s="180" t="s">
        <v>1532</v>
      </c>
      <c r="C312" s="204" t="s">
        <v>730</v>
      </c>
      <c r="D312" s="219" t="s">
        <v>1336</v>
      </c>
      <c r="E312" s="274" t="s">
        <v>3057</v>
      </c>
      <c r="I312" s="206" t="str">
        <f t="shared" si="11"/>
        <v/>
      </c>
      <c r="J312" s="155" t="s">
        <v>1336</v>
      </c>
      <c r="K312" s="219" t="s">
        <v>730</v>
      </c>
      <c r="M312" s="181" t="s">
        <v>1532</v>
      </c>
      <c r="N312" t="s">
        <v>2445</v>
      </c>
    </row>
    <row r="313" spans="1:14" x14ac:dyDescent="0.25">
      <c r="A313" s="206" t="str">
        <f t="shared" si="10"/>
        <v/>
      </c>
      <c r="B313" s="180" t="s">
        <v>1532</v>
      </c>
      <c r="C313" s="204" t="s">
        <v>730</v>
      </c>
      <c r="D313" s="219" t="s">
        <v>1336</v>
      </c>
      <c r="E313" s="274" t="s">
        <v>3060</v>
      </c>
      <c r="I313" s="206" t="str">
        <f t="shared" si="11"/>
        <v/>
      </c>
      <c r="J313" s="155" t="s">
        <v>1336</v>
      </c>
      <c r="K313" s="219" t="s">
        <v>730</v>
      </c>
      <c r="M313" s="181" t="s">
        <v>1532</v>
      </c>
      <c r="N313" t="s">
        <v>2446</v>
      </c>
    </row>
    <row r="314" spans="1:14" x14ac:dyDescent="0.25">
      <c r="A314" s="206" t="str">
        <f t="shared" si="10"/>
        <v/>
      </c>
      <c r="B314" s="180" t="s">
        <v>1532</v>
      </c>
      <c r="C314" s="204" t="s">
        <v>730</v>
      </c>
      <c r="D314" s="219" t="s">
        <v>1336</v>
      </c>
      <c r="E314" s="274" t="s">
        <v>3074</v>
      </c>
      <c r="I314" s="206" t="str">
        <f t="shared" si="11"/>
        <v/>
      </c>
      <c r="J314" s="155" t="s">
        <v>1336</v>
      </c>
      <c r="K314" s="219" t="s">
        <v>730</v>
      </c>
      <c r="M314" s="181" t="s">
        <v>1532</v>
      </c>
      <c r="N314" t="s">
        <v>2447</v>
      </c>
    </row>
    <row r="315" spans="1:14" x14ac:dyDescent="0.25">
      <c r="A315" s="206" t="str">
        <f t="shared" si="10"/>
        <v/>
      </c>
      <c r="B315" s="180" t="s">
        <v>1532</v>
      </c>
      <c r="C315" s="204" t="s">
        <v>730</v>
      </c>
      <c r="D315" s="219" t="s">
        <v>1336</v>
      </c>
      <c r="E315" s="274" t="s">
        <v>3076</v>
      </c>
      <c r="I315" s="206" t="str">
        <f t="shared" si="11"/>
        <v/>
      </c>
      <c r="J315" s="155" t="s">
        <v>1336</v>
      </c>
      <c r="K315" s="219" t="s">
        <v>730</v>
      </c>
      <c r="M315" s="181" t="s">
        <v>1532</v>
      </c>
      <c r="N315" t="s">
        <v>2448</v>
      </c>
    </row>
    <row r="316" spans="1:14" x14ac:dyDescent="0.25">
      <c r="A316" s="206" t="str">
        <f t="shared" si="10"/>
        <v/>
      </c>
      <c r="B316" s="180" t="s">
        <v>1532</v>
      </c>
      <c r="C316" s="204" t="s">
        <v>730</v>
      </c>
      <c r="D316" s="219" t="s">
        <v>1336</v>
      </c>
      <c r="E316" s="274" t="s">
        <v>3078</v>
      </c>
      <c r="I316" s="206" t="str">
        <f t="shared" si="11"/>
        <v/>
      </c>
      <c r="J316" s="155" t="s">
        <v>1336</v>
      </c>
      <c r="K316" s="219" t="s">
        <v>730</v>
      </c>
      <c r="M316" s="181" t="s">
        <v>1532</v>
      </c>
      <c r="N316" t="s">
        <v>2449</v>
      </c>
    </row>
    <row r="317" spans="1:14" x14ac:dyDescent="0.25">
      <c r="A317" s="206" t="str">
        <f t="shared" si="10"/>
        <v/>
      </c>
      <c r="B317" s="180" t="s">
        <v>1532</v>
      </c>
      <c r="C317" s="204" t="s">
        <v>730</v>
      </c>
      <c r="D317" s="219" t="s">
        <v>1336</v>
      </c>
      <c r="E317" s="274" t="s">
        <v>3080</v>
      </c>
      <c r="I317" s="206" t="str">
        <f t="shared" si="11"/>
        <v/>
      </c>
      <c r="J317" s="155" t="s">
        <v>1336</v>
      </c>
      <c r="K317" s="219" t="s">
        <v>730</v>
      </c>
      <c r="M317" s="181" t="s">
        <v>1532</v>
      </c>
      <c r="N317" t="s">
        <v>2450</v>
      </c>
    </row>
    <row r="318" spans="1:14" x14ac:dyDescent="0.25">
      <c r="A318" s="206" t="str">
        <f t="shared" si="10"/>
        <v/>
      </c>
      <c r="B318" s="180" t="s">
        <v>1532</v>
      </c>
      <c r="C318" s="204" t="s">
        <v>730</v>
      </c>
      <c r="D318" s="219" t="s">
        <v>1336</v>
      </c>
      <c r="E318" s="274" t="s">
        <v>3081</v>
      </c>
      <c r="I318" s="206" t="str">
        <f t="shared" si="11"/>
        <v/>
      </c>
      <c r="J318" s="155" t="s">
        <v>1336</v>
      </c>
      <c r="K318" s="219" t="s">
        <v>730</v>
      </c>
      <c r="M318" s="181" t="s">
        <v>1532</v>
      </c>
      <c r="N318" t="s">
        <v>2451</v>
      </c>
    </row>
    <row r="319" spans="1:14" x14ac:dyDescent="0.25">
      <c r="A319" s="206" t="str">
        <f t="shared" si="10"/>
        <v/>
      </c>
      <c r="B319" s="180" t="s">
        <v>1532</v>
      </c>
      <c r="C319" s="204" t="s">
        <v>730</v>
      </c>
      <c r="D319" s="219" t="s">
        <v>1336</v>
      </c>
      <c r="E319" s="274" t="s">
        <v>3083</v>
      </c>
      <c r="I319" s="206" t="str">
        <f t="shared" si="11"/>
        <v/>
      </c>
      <c r="J319" s="155" t="s">
        <v>1336</v>
      </c>
      <c r="K319" s="219" t="s">
        <v>730</v>
      </c>
      <c r="M319" s="181" t="s">
        <v>1532</v>
      </c>
      <c r="N319" t="s">
        <v>2452</v>
      </c>
    </row>
    <row r="320" spans="1:14" x14ac:dyDescent="0.25">
      <c r="A320" s="206" t="str">
        <f t="shared" si="10"/>
        <v/>
      </c>
      <c r="B320" s="180" t="s">
        <v>1532</v>
      </c>
      <c r="C320" s="204" t="s">
        <v>730</v>
      </c>
      <c r="D320" s="219" t="s">
        <v>1336</v>
      </c>
      <c r="E320" s="274" t="s">
        <v>3086</v>
      </c>
      <c r="I320" s="206" t="str">
        <f t="shared" si="11"/>
        <v/>
      </c>
      <c r="J320" s="155" t="s">
        <v>1336</v>
      </c>
      <c r="K320" s="219" t="s">
        <v>730</v>
      </c>
      <c r="M320" s="181" t="s">
        <v>1532</v>
      </c>
      <c r="N320" t="s">
        <v>2453</v>
      </c>
    </row>
    <row r="321" spans="1:14" x14ac:dyDescent="0.25">
      <c r="A321" s="206" t="str">
        <f t="shared" si="10"/>
        <v/>
      </c>
      <c r="B321" s="180" t="s">
        <v>1532</v>
      </c>
      <c r="C321" s="204" t="s">
        <v>730</v>
      </c>
      <c r="D321" s="219" t="s">
        <v>1336</v>
      </c>
      <c r="E321" s="274" t="s">
        <v>3088</v>
      </c>
      <c r="I321" s="206" t="str">
        <f t="shared" si="11"/>
        <v/>
      </c>
      <c r="J321" s="155" t="s">
        <v>1336</v>
      </c>
      <c r="K321" s="219" t="s">
        <v>730</v>
      </c>
      <c r="M321" s="181" t="s">
        <v>1532</v>
      </c>
      <c r="N321" t="s">
        <v>2454</v>
      </c>
    </row>
    <row r="322" spans="1:14" x14ac:dyDescent="0.25">
      <c r="A322" s="206" t="str">
        <f t="shared" si="10"/>
        <v/>
      </c>
      <c r="B322" s="180" t="s">
        <v>1532</v>
      </c>
      <c r="C322" s="204" t="s">
        <v>730</v>
      </c>
      <c r="D322" s="219" t="s">
        <v>1336</v>
      </c>
      <c r="E322" s="274" t="s">
        <v>3090</v>
      </c>
      <c r="I322" s="206" t="str">
        <f t="shared" si="11"/>
        <v/>
      </c>
      <c r="J322" s="155" t="s">
        <v>1336</v>
      </c>
      <c r="K322" s="219" t="s">
        <v>730</v>
      </c>
      <c r="M322" s="181" t="s">
        <v>1532</v>
      </c>
      <c r="N322" t="s">
        <v>2455</v>
      </c>
    </row>
    <row r="323" spans="1:14" x14ac:dyDescent="0.25">
      <c r="A323" s="206" t="str">
        <f t="shared" ref="A323:A386" si="12">IF($A$1=B323,C323,IF($A$1=D323,E323,""))</f>
        <v/>
      </c>
      <c r="B323" s="180" t="s">
        <v>1532</v>
      </c>
      <c r="C323" s="204" t="s">
        <v>730</v>
      </c>
      <c r="D323" s="219" t="s">
        <v>1336</v>
      </c>
      <c r="E323" s="274" t="s">
        <v>3092</v>
      </c>
      <c r="I323" s="206" t="str">
        <f t="shared" si="11"/>
        <v/>
      </c>
      <c r="J323" s="155" t="s">
        <v>1336</v>
      </c>
      <c r="K323" s="219" t="s">
        <v>730</v>
      </c>
      <c r="M323" s="181" t="s">
        <v>1532</v>
      </c>
      <c r="N323" t="s">
        <v>2456</v>
      </c>
    </row>
    <row r="324" spans="1:14" x14ac:dyDescent="0.25">
      <c r="A324" s="206" t="str">
        <f t="shared" si="12"/>
        <v/>
      </c>
      <c r="B324" s="180" t="s">
        <v>1532</v>
      </c>
      <c r="C324" s="204" t="s">
        <v>730</v>
      </c>
      <c r="D324" s="219" t="s">
        <v>1336</v>
      </c>
      <c r="E324" s="274" t="s">
        <v>3095</v>
      </c>
      <c r="I324" s="206" t="str">
        <f t="shared" si="11"/>
        <v/>
      </c>
      <c r="J324" s="155" t="s">
        <v>1336</v>
      </c>
      <c r="K324" s="219" t="s">
        <v>730</v>
      </c>
      <c r="M324" s="181" t="s">
        <v>1532</v>
      </c>
      <c r="N324" t="s">
        <v>2457</v>
      </c>
    </row>
    <row r="325" spans="1:14" x14ac:dyDescent="0.25">
      <c r="A325" s="206" t="str">
        <f t="shared" si="12"/>
        <v/>
      </c>
      <c r="B325" s="180" t="s">
        <v>1532</v>
      </c>
      <c r="C325" s="204" t="s">
        <v>730</v>
      </c>
      <c r="D325" s="219" t="s">
        <v>1336</v>
      </c>
      <c r="E325" s="274" t="s">
        <v>3098</v>
      </c>
      <c r="I325" s="206" t="str">
        <f t="shared" si="11"/>
        <v/>
      </c>
      <c r="J325" s="155" t="s">
        <v>1336</v>
      </c>
      <c r="K325" s="219" t="s">
        <v>730</v>
      </c>
      <c r="M325" s="181" t="s">
        <v>1532</v>
      </c>
      <c r="N325" t="s">
        <v>2458</v>
      </c>
    </row>
    <row r="326" spans="1:14" x14ac:dyDescent="0.25">
      <c r="A326" s="206" t="str">
        <f t="shared" si="12"/>
        <v/>
      </c>
      <c r="B326" s="180" t="s">
        <v>1532</v>
      </c>
      <c r="C326" s="204" t="s">
        <v>730</v>
      </c>
      <c r="D326" s="219" t="s">
        <v>1336</v>
      </c>
      <c r="E326" s="274" t="s">
        <v>3102</v>
      </c>
      <c r="I326" s="206" t="str">
        <f t="shared" si="11"/>
        <v/>
      </c>
      <c r="J326" s="155" t="s">
        <v>1336</v>
      </c>
      <c r="K326" s="219" t="s">
        <v>730</v>
      </c>
      <c r="M326" s="181" t="s">
        <v>1532</v>
      </c>
      <c r="N326" t="s">
        <v>2459</v>
      </c>
    </row>
    <row r="327" spans="1:14" x14ac:dyDescent="0.25">
      <c r="A327" s="206" t="str">
        <f t="shared" si="12"/>
        <v/>
      </c>
      <c r="B327" s="180" t="s">
        <v>1532</v>
      </c>
      <c r="C327" s="204" t="s">
        <v>730</v>
      </c>
      <c r="D327" s="219" t="s">
        <v>1336</v>
      </c>
      <c r="E327" s="274" t="s">
        <v>3104</v>
      </c>
      <c r="I327" s="206" t="str">
        <f t="shared" si="11"/>
        <v/>
      </c>
      <c r="J327" s="155" t="s">
        <v>1336</v>
      </c>
      <c r="K327" s="219" t="s">
        <v>730</v>
      </c>
      <c r="M327" s="181" t="s">
        <v>1532</v>
      </c>
      <c r="N327" t="s">
        <v>2460</v>
      </c>
    </row>
    <row r="328" spans="1:14" x14ac:dyDescent="0.25">
      <c r="A328" s="206" t="str">
        <f t="shared" si="12"/>
        <v/>
      </c>
      <c r="B328" s="180" t="s">
        <v>1532</v>
      </c>
      <c r="C328" s="204" t="s">
        <v>730</v>
      </c>
      <c r="D328" s="219" t="s">
        <v>1336</v>
      </c>
      <c r="E328" s="274" t="s">
        <v>3106</v>
      </c>
      <c r="I328" s="206" t="str">
        <f t="shared" si="11"/>
        <v/>
      </c>
      <c r="J328" s="155" t="s">
        <v>1336</v>
      </c>
      <c r="K328" s="219" t="s">
        <v>730</v>
      </c>
      <c r="M328" s="181" t="s">
        <v>1532</v>
      </c>
      <c r="N328" t="s">
        <v>2461</v>
      </c>
    </row>
    <row r="329" spans="1:14" x14ac:dyDescent="0.25">
      <c r="A329" s="206" t="str">
        <f t="shared" si="12"/>
        <v/>
      </c>
      <c r="B329" s="180" t="s">
        <v>1532</v>
      </c>
      <c r="C329" s="204" t="s">
        <v>730</v>
      </c>
      <c r="D329" s="219" t="s">
        <v>1336</v>
      </c>
      <c r="E329" s="274" t="s">
        <v>3108</v>
      </c>
      <c r="I329" s="206" t="str">
        <f t="shared" si="11"/>
        <v/>
      </c>
      <c r="J329" s="155" t="s">
        <v>1336</v>
      </c>
      <c r="K329" s="219" t="s">
        <v>730</v>
      </c>
      <c r="M329" s="181" t="s">
        <v>1532</v>
      </c>
      <c r="N329" t="s">
        <v>2462</v>
      </c>
    </row>
    <row r="330" spans="1:14" x14ac:dyDescent="0.25">
      <c r="A330" s="206" t="str">
        <f t="shared" si="12"/>
        <v/>
      </c>
      <c r="B330" s="180" t="s">
        <v>1532</v>
      </c>
      <c r="C330" s="204" t="s">
        <v>730</v>
      </c>
      <c r="D330" s="219" t="s">
        <v>1336</v>
      </c>
      <c r="E330" s="274" t="s">
        <v>3109</v>
      </c>
      <c r="I330" s="206" t="str">
        <f t="shared" si="11"/>
        <v/>
      </c>
      <c r="J330" s="155" t="s">
        <v>1336</v>
      </c>
      <c r="K330" s="219" t="s">
        <v>730</v>
      </c>
      <c r="M330" s="181" t="s">
        <v>1532</v>
      </c>
      <c r="N330" t="s">
        <v>2463</v>
      </c>
    </row>
    <row r="331" spans="1:14" x14ac:dyDescent="0.25">
      <c r="A331" s="206" t="str">
        <f t="shared" si="12"/>
        <v/>
      </c>
      <c r="B331" s="180" t="s">
        <v>1532</v>
      </c>
      <c r="C331" s="204" t="s">
        <v>730</v>
      </c>
      <c r="D331" s="219" t="s">
        <v>1336</v>
      </c>
      <c r="E331" s="274" t="s">
        <v>3110</v>
      </c>
      <c r="I331" s="206" t="str">
        <f t="shared" si="11"/>
        <v/>
      </c>
      <c r="J331" s="155" t="s">
        <v>1336</v>
      </c>
      <c r="K331" s="219" t="s">
        <v>730</v>
      </c>
      <c r="M331" s="181" t="s">
        <v>1532</v>
      </c>
      <c r="N331" t="s">
        <v>2464</v>
      </c>
    </row>
    <row r="332" spans="1:14" x14ac:dyDescent="0.25">
      <c r="A332" s="206" t="str">
        <f t="shared" si="12"/>
        <v/>
      </c>
      <c r="B332" s="180" t="s">
        <v>1532</v>
      </c>
      <c r="C332" s="204" t="s">
        <v>730</v>
      </c>
      <c r="D332" s="219" t="s">
        <v>1336</v>
      </c>
      <c r="E332" s="274" t="s">
        <v>3111</v>
      </c>
      <c r="I332" s="206" t="str">
        <f t="shared" si="11"/>
        <v/>
      </c>
      <c r="J332" s="155" t="s">
        <v>1336</v>
      </c>
      <c r="K332" s="219" t="s">
        <v>730</v>
      </c>
      <c r="M332" s="181" t="s">
        <v>1532</v>
      </c>
      <c r="N332" t="s">
        <v>4045</v>
      </c>
    </row>
    <row r="333" spans="1:14" x14ac:dyDescent="0.25">
      <c r="A333" s="206" t="str">
        <f t="shared" si="12"/>
        <v/>
      </c>
      <c r="B333" s="180" t="s">
        <v>1532</v>
      </c>
      <c r="C333" s="204" t="s">
        <v>730</v>
      </c>
      <c r="D333" s="219" t="s">
        <v>1336</v>
      </c>
      <c r="E333" s="274" t="s">
        <v>3113</v>
      </c>
      <c r="I333" s="206" t="str">
        <f t="shared" si="11"/>
        <v/>
      </c>
      <c r="J333" s="155" t="s">
        <v>1336</v>
      </c>
      <c r="K333" s="219" t="s">
        <v>730</v>
      </c>
      <c r="M333" s="181" t="s">
        <v>1532</v>
      </c>
      <c r="N333" t="s">
        <v>2465</v>
      </c>
    </row>
    <row r="334" spans="1:14" x14ac:dyDescent="0.25">
      <c r="A334" s="206" t="str">
        <f t="shared" si="12"/>
        <v/>
      </c>
      <c r="B334" s="180" t="s">
        <v>1532</v>
      </c>
      <c r="C334" s="204" t="s">
        <v>730</v>
      </c>
      <c r="D334" s="219" t="s">
        <v>1336</v>
      </c>
      <c r="E334" s="274" t="s">
        <v>3115</v>
      </c>
      <c r="I334" s="206" t="str">
        <f t="shared" si="11"/>
        <v/>
      </c>
      <c r="J334" s="155" t="s">
        <v>1336</v>
      </c>
      <c r="K334" s="219" t="s">
        <v>730</v>
      </c>
      <c r="M334" s="181" t="s">
        <v>1532</v>
      </c>
      <c r="N334" t="s">
        <v>2466</v>
      </c>
    </row>
    <row r="335" spans="1:14" x14ac:dyDescent="0.25">
      <c r="A335" s="206" t="str">
        <f t="shared" si="12"/>
        <v/>
      </c>
      <c r="B335" s="180" t="s">
        <v>1532</v>
      </c>
      <c r="C335" s="204" t="s">
        <v>730</v>
      </c>
      <c r="D335" s="219" t="s">
        <v>1336</v>
      </c>
      <c r="E335" s="274" t="s">
        <v>3116</v>
      </c>
      <c r="I335" s="206" t="str">
        <f t="shared" si="11"/>
        <v/>
      </c>
      <c r="J335" s="155" t="s">
        <v>1336</v>
      </c>
      <c r="K335" s="219" t="s">
        <v>730</v>
      </c>
      <c r="M335" s="181" t="s">
        <v>1532</v>
      </c>
      <c r="N335" t="s">
        <v>2467</v>
      </c>
    </row>
    <row r="336" spans="1:14" x14ac:dyDescent="0.25">
      <c r="A336" s="206" t="str">
        <f t="shared" si="12"/>
        <v/>
      </c>
      <c r="B336" s="180" t="s">
        <v>1532</v>
      </c>
      <c r="C336" s="204" t="s">
        <v>730</v>
      </c>
      <c r="D336" s="219" t="s">
        <v>1336</v>
      </c>
      <c r="E336" s="274" t="s">
        <v>3117</v>
      </c>
      <c r="I336" s="206" t="str">
        <f t="shared" si="11"/>
        <v/>
      </c>
      <c r="J336" s="155" t="s">
        <v>1336</v>
      </c>
      <c r="K336" s="219" t="s">
        <v>730</v>
      </c>
      <c r="M336" s="181" t="s">
        <v>1532</v>
      </c>
      <c r="N336" t="s">
        <v>2468</v>
      </c>
    </row>
    <row r="337" spans="1:14" x14ac:dyDescent="0.25">
      <c r="A337" s="206" t="str">
        <f t="shared" si="12"/>
        <v/>
      </c>
      <c r="B337" s="180" t="s">
        <v>1532</v>
      </c>
      <c r="C337" s="204" t="s">
        <v>730</v>
      </c>
      <c r="D337" s="219" t="s">
        <v>1336</v>
      </c>
      <c r="E337" s="274" t="s">
        <v>3118</v>
      </c>
      <c r="I337" s="206" t="str">
        <f t="shared" si="11"/>
        <v/>
      </c>
      <c r="J337" s="155" t="s">
        <v>1336</v>
      </c>
      <c r="K337" s="219" t="s">
        <v>730</v>
      </c>
      <c r="M337" s="181" t="s">
        <v>1532</v>
      </c>
      <c r="N337" t="s">
        <v>2469</v>
      </c>
    </row>
    <row r="338" spans="1:14" x14ac:dyDescent="0.25">
      <c r="A338" s="206" t="str">
        <f t="shared" si="12"/>
        <v/>
      </c>
      <c r="B338" s="180" t="s">
        <v>1532</v>
      </c>
      <c r="C338" s="204" t="s">
        <v>730</v>
      </c>
      <c r="D338" s="219" t="s">
        <v>1336</v>
      </c>
      <c r="E338" s="274" t="s">
        <v>3119</v>
      </c>
      <c r="I338" s="206" t="str">
        <f t="shared" si="11"/>
        <v/>
      </c>
      <c r="J338" s="155" t="s">
        <v>1336</v>
      </c>
      <c r="K338" s="219" t="s">
        <v>730</v>
      </c>
      <c r="M338" s="181" t="s">
        <v>1532</v>
      </c>
      <c r="N338" t="s">
        <v>2470</v>
      </c>
    </row>
    <row r="339" spans="1:14" x14ac:dyDescent="0.25">
      <c r="A339" s="206" t="str">
        <f t="shared" si="12"/>
        <v/>
      </c>
      <c r="B339" s="180" t="s">
        <v>1532</v>
      </c>
      <c r="C339" s="204" t="s">
        <v>730</v>
      </c>
      <c r="D339" s="219" t="s">
        <v>1336</v>
      </c>
      <c r="E339" s="274" t="s">
        <v>3120</v>
      </c>
      <c r="I339" s="206" t="str">
        <f t="shared" si="11"/>
        <v/>
      </c>
      <c r="J339" s="155" t="s">
        <v>1336</v>
      </c>
      <c r="K339" s="219" t="s">
        <v>730</v>
      </c>
      <c r="M339" s="181" t="s">
        <v>1532</v>
      </c>
      <c r="N339" t="s">
        <v>2471</v>
      </c>
    </row>
    <row r="340" spans="1:14" x14ac:dyDescent="0.25">
      <c r="A340" s="206" t="str">
        <f t="shared" si="12"/>
        <v/>
      </c>
      <c r="B340" s="180" t="s">
        <v>1532</v>
      </c>
      <c r="C340" s="204" t="s">
        <v>730</v>
      </c>
      <c r="D340" s="219" t="s">
        <v>1336</v>
      </c>
      <c r="E340" s="274" t="s">
        <v>3121</v>
      </c>
      <c r="I340" s="206" t="str">
        <f t="shared" si="11"/>
        <v/>
      </c>
      <c r="J340" s="155" t="s">
        <v>1336</v>
      </c>
      <c r="K340" s="219" t="s">
        <v>730</v>
      </c>
      <c r="M340" s="181" t="s">
        <v>1532</v>
      </c>
      <c r="N340" t="s">
        <v>2472</v>
      </c>
    </row>
    <row r="341" spans="1:14" x14ac:dyDescent="0.25">
      <c r="A341" s="206" t="str">
        <f t="shared" si="12"/>
        <v/>
      </c>
      <c r="B341" s="180" t="s">
        <v>1532</v>
      </c>
      <c r="C341" s="204" t="s">
        <v>730</v>
      </c>
      <c r="D341" s="219" t="s">
        <v>1336</v>
      </c>
      <c r="E341" s="274" t="s">
        <v>3122</v>
      </c>
      <c r="I341" s="206" t="str">
        <f t="shared" si="11"/>
        <v/>
      </c>
      <c r="J341" s="155" t="s">
        <v>1336</v>
      </c>
      <c r="K341" s="219" t="s">
        <v>730</v>
      </c>
      <c r="M341" s="181" t="s">
        <v>1532</v>
      </c>
      <c r="N341" t="s">
        <v>2473</v>
      </c>
    </row>
    <row r="342" spans="1:14" x14ac:dyDescent="0.25">
      <c r="A342" s="206" t="str">
        <f t="shared" si="12"/>
        <v/>
      </c>
      <c r="B342" s="180" t="s">
        <v>1532</v>
      </c>
      <c r="C342" s="204" t="s">
        <v>730</v>
      </c>
      <c r="D342" s="219" t="s">
        <v>1336</v>
      </c>
      <c r="E342" s="274" t="s">
        <v>3128</v>
      </c>
      <c r="I342" s="206" t="str">
        <f t="shared" si="11"/>
        <v/>
      </c>
      <c r="J342" s="155" t="s">
        <v>1336</v>
      </c>
      <c r="K342" s="219" t="s">
        <v>730</v>
      </c>
      <c r="M342" s="181" t="s">
        <v>1532</v>
      </c>
      <c r="N342" t="s">
        <v>2474</v>
      </c>
    </row>
    <row r="343" spans="1:14" x14ac:dyDescent="0.25">
      <c r="A343" s="206" t="str">
        <f t="shared" si="12"/>
        <v/>
      </c>
      <c r="B343" s="180" t="s">
        <v>1532</v>
      </c>
      <c r="C343" s="204" t="s">
        <v>730</v>
      </c>
      <c r="D343" s="219" t="s">
        <v>1336</v>
      </c>
      <c r="E343" s="274" t="s">
        <v>3131</v>
      </c>
      <c r="I343" s="206" t="str">
        <f t="shared" si="11"/>
        <v/>
      </c>
      <c r="J343" s="155" t="s">
        <v>1336</v>
      </c>
      <c r="K343" s="219" t="s">
        <v>730</v>
      </c>
      <c r="M343" s="181" t="s">
        <v>1532</v>
      </c>
      <c r="N343" t="s">
        <v>4046</v>
      </c>
    </row>
    <row r="344" spans="1:14" x14ac:dyDescent="0.25">
      <c r="A344" s="206" t="str">
        <f t="shared" si="12"/>
        <v/>
      </c>
      <c r="B344" s="180" t="s">
        <v>1532</v>
      </c>
      <c r="C344" s="204" t="s">
        <v>730</v>
      </c>
      <c r="D344" s="219" t="s">
        <v>1336</v>
      </c>
      <c r="E344" s="274" t="s">
        <v>2914</v>
      </c>
      <c r="I344" s="206" t="str">
        <f t="shared" si="11"/>
        <v/>
      </c>
      <c r="J344" s="155" t="s">
        <v>1336</v>
      </c>
      <c r="K344" s="219" t="s">
        <v>730</v>
      </c>
      <c r="M344" s="181" t="s">
        <v>1532</v>
      </c>
      <c r="N344" t="s">
        <v>4047</v>
      </c>
    </row>
    <row r="345" spans="1:14" x14ac:dyDescent="0.25">
      <c r="A345" s="206" t="str">
        <f t="shared" si="12"/>
        <v/>
      </c>
      <c r="B345" s="180" t="s">
        <v>1532</v>
      </c>
      <c r="C345" s="204" t="s">
        <v>730</v>
      </c>
      <c r="D345" s="219" t="s">
        <v>1336</v>
      </c>
      <c r="E345" s="274" t="s">
        <v>3133</v>
      </c>
      <c r="I345" s="206" t="str">
        <f t="shared" si="11"/>
        <v/>
      </c>
      <c r="J345" s="155" t="s">
        <v>1336</v>
      </c>
      <c r="K345" s="219" t="s">
        <v>730</v>
      </c>
      <c r="M345" s="181" t="s">
        <v>1532</v>
      </c>
      <c r="N345" t="s">
        <v>4048</v>
      </c>
    </row>
    <row r="346" spans="1:14" x14ac:dyDescent="0.25">
      <c r="A346" s="206" t="str">
        <f t="shared" si="12"/>
        <v/>
      </c>
      <c r="B346" s="180" t="s">
        <v>1532</v>
      </c>
      <c r="C346" s="204" t="s">
        <v>730</v>
      </c>
      <c r="D346" s="219" t="s">
        <v>1336</v>
      </c>
      <c r="E346" s="274" t="s">
        <v>2708</v>
      </c>
      <c r="I346" s="206" t="str">
        <f t="shared" si="11"/>
        <v/>
      </c>
      <c r="J346" s="155" t="s">
        <v>1336</v>
      </c>
      <c r="K346" s="219" t="s">
        <v>730</v>
      </c>
      <c r="M346" s="181" t="s">
        <v>1532</v>
      </c>
      <c r="N346" t="s">
        <v>2475</v>
      </c>
    </row>
    <row r="347" spans="1:14" x14ac:dyDescent="0.25">
      <c r="A347" s="206" t="str">
        <f t="shared" si="12"/>
        <v/>
      </c>
      <c r="B347" s="180" t="s">
        <v>1532</v>
      </c>
      <c r="C347" s="204" t="s">
        <v>730</v>
      </c>
      <c r="D347" s="219" t="s">
        <v>1336</v>
      </c>
      <c r="E347" s="274" t="s">
        <v>2715</v>
      </c>
      <c r="I347" s="206" t="str">
        <f t="shared" si="11"/>
        <v/>
      </c>
      <c r="J347" s="155" t="s">
        <v>1336</v>
      </c>
      <c r="K347" s="219" t="s">
        <v>730</v>
      </c>
      <c r="M347" s="181" t="s">
        <v>1532</v>
      </c>
      <c r="N347" t="s">
        <v>2476</v>
      </c>
    </row>
    <row r="348" spans="1:14" x14ac:dyDescent="0.25">
      <c r="A348" s="206" t="str">
        <f t="shared" si="12"/>
        <v/>
      </c>
      <c r="B348" s="180" t="s">
        <v>1532</v>
      </c>
      <c r="C348" s="204" t="s">
        <v>730</v>
      </c>
      <c r="D348" s="219" t="s">
        <v>1336</v>
      </c>
      <c r="E348" s="274" t="s">
        <v>2718</v>
      </c>
      <c r="I348" s="206" t="str">
        <f t="shared" si="11"/>
        <v/>
      </c>
      <c r="J348" s="155" t="s">
        <v>1336</v>
      </c>
      <c r="K348" s="219" t="s">
        <v>730</v>
      </c>
      <c r="M348" s="181" t="s">
        <v>1532</v>
      </c>
      <c r="N348" t="s">
        <v>2477</v>
      </c>
    </row>
    <row r="349" spans="1:14" x14ac:dyDescent="0.25">
      <c r="A349" s="206" t="str">
        <f t="shared" si="12"/>
        <v/>
      </c>
      <c r="B349" s="180" t="s">
        <v>1532</v>
      </c>
      <c r="C349" s="204" t="s">
        <v>730</v>
      </c>
      <c r="D349" s="219" t="s">
        <v>1336</v>
      </c>
      <c r="E349" s="274" t="s">
        <v>2721</v>
      </c>
      <c r="I349" s="206" t="str">
        <f t="shared" si="11"/>
        <v/>
      </c>
      <c r="J349" s="155" t="s">
        <v>1336</v>
      </c>
      <c r="K349" s="219" t="s">
        <v>730</v>
      </c>
      <c r="M349" s="181" t="s">
        <v>1532</v>
      </c>
      <c r="N349" t="s">
        <v>2478</v>
      </c>
    </row>
    <row r="350" spans="1:14" x14ac:dyDescent="0.25">
      <c r="A350" s="206" t="str">
        <f t="shared" si="12"/>
        <v/>
      </c>
      <c r="B350" s="180" t="s">
        <v>1532</v>
      </c>
      <c r="C350" s="204" t="s">
        <v>730</v>
      </c>
      <c r="D350" s="219" t="s">
        <v>1336</v>
      </c>
      <c r="E350" s="274" t="s">
        <v>3142</v>
      </c>
      <c r="I350" s="206" t="str">
        <f t="shared" si="11"/>
        <v/>
      </c>
      <c r="J350" s="155" t="s">
        <v>1336</v>
      </c>
      <c r="K350" s="219" t="s">
        <v>730</v>
      </c>
      <c r="M350" s="181" t="s">
        <v>1532</v>
      </c>
      <c r="N350" t="s">
        <v>4049</v>
      </c>
    </row>
    <row r="351" spans="1:14" x14ac:dyDescent="0.25">
      <c r="A351" s="206" t="str">
        <f t="shared" si="12"/>
        <v/>
      </c>
      <c r="B351" s="180" t="s">
        <v>1532</v>
      </c>
      <c r="C351" s="204" t="s">
        <v>730</v>
      </c>
      <c r="D351" s="219" t="s">
        <v>1336</v>
      </c>
      <c r="E351" s="274" t="s">
        <v>3144</v>
      </c>
      <c r="I351" s="206" t="str">
        <f t="shared" si="11"/>
        <v/>
      </c>
      <c r="J351" s="155" t="s">
        <v>1336</v>
      </c>
      <c r="K351" s="219" t="s">
        <v>730</v>
      </c>
      <c r="M351" s="181" t="s">
        <v>1532</v>
      </c>
      <c r="N351" t="s">
        <v>2479</v>
      </c>
    </row>
    <row r="352" spans="1:14" x14ac:dyDescent="0.25">
      <c r="A352" s="206" t="str">
        <f t="shared" si="12"/>
        <v/>
      </c>
      <c r="B352" s="180" t="s">
        <v>1532</v>
      </c>
      <c r="C352" s="204" t="s">
        <v>730</v>
      </c>
      <c r="D352" s="219" t="s">
        <v>1336</v>
      </c>
      <c r="E352" s="274" t="s">
        <v>3147</v>
      </c>
      <c r="I352" s="206" t="str">
        <f t="shared" ref="I352:I415" si="13">IF($I$30=J352,K352,IF($I$30=M352,N352,""))</f>
        <v/>
      </c>
      <c r="J352" s="155" t="s">
        <v>1336</v>
      </c>
      <c r="K352" s="219" t="s">
        <v>730</v>
      </c>
      <c r="M352" s="181" t="s">
        <v>1532</v>
      </c>
      <c r="N352" t="s">
        <v>2480</v>
      </c>
    </row>
    <row r="353" spans="1:14" x14ac:dyDescent="0.25">
      <c r="A353" s="206" t="str">
        <f t="shared" si="12"/>
        <v/>
      </c>
      <c r="B353" s="180" t="s">
        <v>1532</v>
      </c>
      <c r="C353" s="204" t="s">
        <v>730</v>
      </c>
      <c r="D353" s="219" t="s">
        <v>1336</v>
      </c>
      <c r="E353" s="274" t="s">
        <v>3150</v>
      </c>
      <c r="I353" s="206" t="str">
        <f t="shared" si="13"/>
        <v/>
      </c>
      <c r="J353" s="155" t="s">
        <v>1336</v>
      </c>
      <c r="K353" s="219" t="s">
        <v>730</v>
      </c>
      <c r="M353" s="181" t="s">
        <v>1532</v>
      </c>
      <c r="N353" t="s">
        <v>2481</v>
      </c>
    </row>
    <row r="354" spans="1:14" x14ac:dyDescent="0.25">
      <c r="A354" s="206" t="str">
        <f t="shared" si="12"/>
        <v/>
      </c>
      <c r="B354" s="180" t="s">
        <v>1532</v>
      </c>
      <c r="C354" s="204" t="s">
        <v>730</v>
      </c>
      <c r="D354" s="219" t="s">
        <v>1336</v>
      </c>
      <c r="E354" s="274" t="s">
        <v>3152</v>
      </c>
      <c r="I354" s="206" t="str">
        <f t="shared" si="13"/>
        <v/>
      </c>
      <c r="J354" s="155" t="s">
        <v>1336</v>
      </c>
      <c r="K354" s="219" t="s">
        <v>730</v>
      </c>
      <c r="M354" s="181" t="s">
        <v>1532</v>
      </c>
      <c r="N354" t="s">
        <v>2482</v>
      </c>
    </row>
    <row r="355" spans="1:14" x14ac:dyDescent="0.25">
      <c r="A355" s="206" t="str">
        <f t="shared" si="12"/>
        <v/>
      </c>
      <c r="B355" s="180" t="s">
        <v>1532</v>
      </c>
      <c r="C355" s="204" t="s">
        <v>730</v>
      </c>
      <c r="D355" s="219" t="s">
        <v>1336</v>
      </c>
      <c r="E355" s="274" t="s">
        <v>3153</v>
      </c>
      <c r="I355" s="206" t="str">
        <f t="shared" si="13"/>
        <v/>
      </c>
      <c r="J355" s="155" t="s">
        <v>1336</v>
      </c>
      <c r="K355" s="219" t="s">
        <v>730</v>
      </c>
      <c r="M355" s="181" t="s">
        <v>1532</v>
      </c>
      <c r="N355" t="s">
        <v>2483</v>
      </c>
    </row>
    <row r="356" spans="1:14" x14ac:dyDescent="0.25">
      <c r="A356" s="206" t="str">
        <f t="shared" si="12"/>
        <v/>
      </c>
      <c r="B356" s="180" t="s">
        <v>1532</v>
      </c>
      <c r="C356" s="204" t="s">
        <v>730</v>
      </c>
      <c r="D356" s="219" t="s">
        <v>1336</v>
      </c>
      <c r="E356" s="274" t="s">
        <v>3155</v>
      </c>
      <c r="I356" s="206" t="str">
        <f t="shared" si="13"/>
        <v/>
      </c>
      <c r="J356" s="155" t="s">
        <v>1336</v>
      </c>
      <c r="K356" s="219" t="s">
        <v>730</v>
      </c>
      <c r="M356" s="181" t="s">
        <v>1532</v>
      </c>
      <c r="N356" t="s">
        <v>2484</v>
      </c>
    </row>
    <row r="357" spans="1:14" x14ac:dyDescent="0.25">
      <c r="A357" s="206" t="str">
        <f t="shared" si="12"/>
        <v/>
      </c>
      <c r="B357" s="180" t="s">
        <v>1532</v>
      </c>
      <c r="C357" s="204" t="s">
        <v>730</v>
      </c>
      <c r="D357" s="219" t="s">
        <v>1336</v>
      </c>
      <c r="E357" s="274" t="s">
        <v>3158</v>
      </c>
      <c r="I357" s="206" t="str">
        <f t="shared" si="13"/>
        <v/>
      </c>
      <c r="J357" s="155" t="s">
        <v>1336</v>
      </c>
      <c r="K357" s="219" t="s">
        <v>730</v>
      </c>
      <c r="M357" s="181" t="s">
        <v>1532</v>
      </c>
      <c r="N357" t="s">
        <v>2485</v>
      </c>
    </row>
    <row r="358" spans="1:14" x14ac:dyDescent="0.25">
      <c r="A358" s="206" t="str">
        <f t="shared" si="12"/>
        <v/>
      </c>
      <c r="B358" s="180" t="s">
        <v>1532</v>
      </c>
      <c r="C358" s="204" t="s">
        <v>730</v>
      </c>
      <c r="D358" s="219" t="s">
        <v>1336</v>
      </c>
      <c r="E358" s="274" t="s">
        <v>3159</v>
      </c>
      <c r="I358" s="206" t="str">
        <f t="shared" si="13"/>
        <v/>
      </c>
      <c r="J358" s="155" t="s">
        <v>1336</v>
      </c>
      <c r="K358" s="219" t="s">
        <v>730</v>
      </c>
      <c r="M358" s="181" t="s">
        <v>1532</v>
      </c>
      <c r="N358" t="s">
        <v>2486</v>
      </c>
    </row>
    <row r="359" spans="1:14" x14ac:dyDescent="0.25">
      <c r="A359" s="206" t="str">
        <f t="shared" si="12"/>
        <v/>
      </c>
      <c r="B359" s="180" t="s">
        <v>1532</v>
      </c>
      <c r="C359" s="204" t="s">
        <v>730</v>
      </c>
      <c r="D359" s="219" t="s">
        <v>1336</v>
      </c>
      <c r="E359" s="274" t="s">
        <v>3160</v>
      </c>
      <c r="I359" s="206" t="str">
        <f t="shared" si="13"/>
        <v/>
      </c>
      <c r="J359" s="155" t="s">
        <v>1336</v>
      </c>
      <c r="K359" s="219" t="s">
        <v>730</v>
      </c>
      <c r="M359" s="181" t="s">
        <v>1532</v>
      </c>
      <c r="N359" t="s">
        <v>2487</v>
      </c>
    </row>
    <row r="360" spans="1:14" x14ac:dyDescent="0.25">
      <c r="A360" s="206" t="str">
        <f t="shared" si="12"/>
        <v/>
      </c>
      <c r="B360" s="180" t="s">
        <v>1532</v>
      </c>
      <c r="C360" s="204" t="s">
        <v>730</v>
      </c>
      <c r="D360" s="219" t="s">
        <v>1336</v>
      </c>
      <c r="E360" s="274" t="s">
        <v>2782</v>
      </c>
      <c r="I360" s="206" t="str">
        <f t="shared" si="13"/>
        <v/>
      </c>
      <c r="J360" s="155" t="s">
        <v>1336</v>
      </c>
      <c r="K360" s="219" t="s">
        <v>730</v>
      </c>
      <c r="M360" s="181" t="s">
        <v>1532</v>
      </c>
      <c r="N360" t="s">
        <v>2488</v>
      </c>
    </row>
    <row r="361" spans="1:14" x14ac:dyDescent="0.25">
      <c r="A361" s="206" t="str">
        <f t="shared" si="12"/>
        <v/>
      </c>
      <c r="B361" s="180" t="s">
        <v>1532</v>
      </c>
      <c r="C361" s="204" t="s">
        <v>730</v>
      </c>
      <c r="D361" s="219" t="s">
        <v>1336</v>
      </c>
      <c r="E361" s="274" t="s">
        <v>1627</v>
      </c>
      <c r="I361" s="206" t="str">
        <f t="shared" si="13"/>
        <v/>
      </c>
      <c r="J361" s="155" t="s">
        <v>1336</v>
      </c>
      <c r="K361" s="219" t="s">
        <v>730</v>
      </c>
      <c r="M361" s="181" t="s">
        <v>1532</v>
      </c>
      <c r="N361" t="s">
        <v>2489</v>
      </c>
    </row>
    <row r="362" spans="1:14" x14ac:dyDescent="0.25">
      <c r="A362" s="206" t="str">
        <f t="shared" si="12"/>
        <v/>
      </c>
      <c r="B362" s="180" t="s">
        <v>1532</v>
      </c>
      <c r="C362" s="204" t="s">
        <v>730</v>
      </c>
      <c r="D362" s="219" t="s">
        <v>1336</v>
      </c>
      <c r="E362" s="274" t="s">
        <v>1640</v>
      </c>
      <c r="I362" s="206" t="str">
        <f t="shared" si="13"/>
        <v/>
      </c>
      <c r="J362" s="155" t="s">
        <v>1336</v>
      </c>
      <c r="K362" s="219" t="s">
        <v>730</v>
      </c>
      <c r="M362" s="181" t="s">
        <v>1532</v>
      </c>
      <c r="N362" t="s">
        <v>4050</v>
      </c>
    </row>
    <row r="363" spans="1:14" x14ac:dyDescent="0.25">
      <c r="A363" s="206" t="str">
        <f t="shared" si="12"/>
        <v/>
      </c>
      <c r="B363" s="180" t="s">
        <v>1532</v>
      </c>
      <c r="C363" s="204" t="s">
        <v>730</v>
      </c>
      <c r="D363" s="219" t="s">
        <v>1336</v>
      </c>
      <c r="E363" s="274" t="s">
        <v>1650</v>
      </c>
      <c r="I363" s="206" t="str">
        <f t="shared" si="13"/>
        <v/>
      </c>
      <c r="J363" s="155" t="s">
        <v>1336</v>
      </c>
      <c r="K363" s="219" t="s">
        <v>730</v>
      </c>
      <c r="M363" s="181" t="s">
        <v>1532</v>
      </c>
      <c r="N363" t="s">
        <v>2490</v>
      </c>
    </row>
    <row r="364" spans="1:14" x14ac:dyDescent="0.25">
      <c r="A364" s="206" t="str">
        <f t="shared" si="12"/>
        <v/>
      </c>
      <c r="B364" s="180" t="s">
        <v>1532</v>
      </c>
      <c r="C364" s="204" t="s">
        <v>730</v>
      </c>
      <c r="D364" s="219" t="s">
        <v>1336</v>
      </c>
      <c r="E364" s="274" t="s">
        <v>1657</v>
      </c>
      <c r="I364" s="206" t="str">
        <f t="shared" si="13"/>
        <v/>
      </c>
      <c r="J364" s="155" t="s">
        <v>1336</v>
      </c>
      <c r="K364" s="219" t="s">
        <v>730</v>
      </c>
      <c r="M364" s="181" t="s">
        <v>1532</v>
      </c>
      <c r="N364" t="s">
        <v>2491</v>
      </c>
    </row>
    <row r="365" spans="1:14" x14ac:dyDescent="0.25">
      <c r="A365" s="206" t="str">
        <f t="shared" si="12"/>
        <v/>
      </c>
      <c r="B365" s="180" t="s">
        <v>1532</v>
      </c>
      <c r="C365" s="204" t="s">
        <v>730</v>
      </c>
      <c r="D365" s="219" t="s">
        <v>1336</v>
      </c>
      <c r="E365" s="274" t="s">
        <v>1664</v>
      </c>
      <c r="I365" s="206" t="str">
        <f t="shared" si="13"/>
        <v/>
      </c>
      <c r="J365" s="155" t="s">
        <v>1336</v>
      </c>
      <c r="K365" s="219" t="s">
        <v>730</v>
      </c>
      <c r="M365" s="181" t="s">
        <v>1532</v>
      </c>
      <c r="N365" t="s">
        <v>2492</v>
      </c>
    </row>
    <row r="366" spans="1:14" x14ac:dyDescent="0.25">
      <c r="A366" s="206" t="str">
        <f t="shared" si="12"/>
        <v/>
      </c>
      <c r="B366" s="180" t="s">
        <v>1532</v>
      </c>
      <c r="C366" s="204" t="s">
        <v>730</v>
      </c>
      <c r="D366" s="219" t="s">
        <v>1336</v>
      </c>
      <c r="E366" s="274" t="s">
        <v>3253</v>
      </c>
      <c r="I366" s="206" t="str">
        <f t="shared" si="13"/>
        <v/>
      </c>
      <c r="J366" s="155" t="s">
        <v>1336</v>
      </c>
      <c r="K366" s="219" t="s">
        <v>730</v>
      </c>
      <c r="M366" s="181" t="s">
        <v>1532</v>
      </c>
      <c r="N366" t="s">
        <v>2493</v>
      </c>
    </row>
    <row r="367" spans="1:14" x14ac:dyDescent="0.25">
      <c r="A367" s="206" t="str">
        <f t="shared" si="12"/>
        <v/>
      </c>
      <c r="B367" s="180" t="s">
        <v>1532</v>
      </c>
      <c r="C367" s="204" t="s">
        <v>730</v>
      </c>
      <c r="D367" s="219" t="s">
        <v>1336</v>
      </c>
      <c r="E367" s="274" t="s">
        <v>1680</v>
      </c>
      <c r="I367" s="206" t="str">
        <f t="shared" si="13"/>
        <v/>
      </c>
      <c r="J367" s="155" t="s">
        <v>1336</v>
      </c>
      <c r="K367" s="219" t="s">
        <v>730</v>
      </c>
      <c r="M367" s="181" t="s">
        <v>1532</v>
      </c>
      <c r="N367" t="s">
        <v>2494</v>
      </c>
    </row>
    <row r="368" spans="1:14" x14ac:dyDescent="0.25">
      <c r="A368" s="206" t="str">
        <f t="shared" si="12"/>
        <v/>
      </c>
      <c r="B368" s="180" t="s">
        <v>1532</v>
      </c>
      <c r="C368" s="204" t="s">
        <v>730</v>
      </c>
      <c r="D368" s="219" t="s">
        <v>1336</v>
      </c>
      <c r="E368" s="274" t="s">
        <v>3254</v>
      </c>
      <c r="I368" s="206" t="str">
        <f t="shared" si="13"/>
        <v/>
      </c>
      <c r="J368" s="155" t="s">
        <v>1336</v>
      </c>
      <c r="K368" s="219" t="s">
        <v>730</v>
      </c>
      <c r="M368" s="181" t="s">
        <v>1532</v>
      </c>
      <c r="N368" t="s">
        <v>4051</v>
      </c>
    </row>
    <row r="369" spans="1:14" x14ac:dyDescent="0.25">
      <c r="A369" s="206" t="str">
        <f t="shared" si="12"/>
        <v/>
      </c>
      <c r="B369" s="180" t="s">
        <v>1532</v>
      </c>
      <c r="C369" s="204" t="s">
        <v>730</v>
      </c>
      <c r="D369" s="219" t="s">
        <v>1336</v>
      </c>
      <c r="E369" s="274" t="s">
        <v>1687</v>
      </c>
      <c r="I369" s="206" t="str">
        <f t="shared" si="13"/>
        <v/>
      </c>
      <c r="J369" s="155" t="s">
        <v>1336</v>
      </c>
      <c r="K369" s="219" t="s">
        <v>730</v>
      </c>
      <c r="M369" s="181" t="s">
        <v>1532</v>
      </c>
      <c r="N369" t="s">
        <v>2495</v>
      </c>
    </row>
    <row r="370" spans="1:14" x14ac:dyDescent="0.25">
      <c r="A370" s="206" t="str">
        <f t="shared" si="12"/>
        <v/>
      </c>
      <c r="B370" s="180" t="s">
        <v>1532</v>
      </c>
      <c r="C370" s="204" t="s">
        <v>730</v>
      </c>
      <c r="D370" s="219" t="s">
        <v>1336</v>
      </c>
      <c r="E370" s="274" t="s">
        <v>1695</v>
      </c>
      <c r="I370" s="206" t="str">
        <f t="shared" si="13"/>
        <v/>
      </c>
      <c r="J370" s="155" t="s">
        <v>1336</v>
      </c>
      <c r="K370" s="219" t="s">
        <v>730</v>
      </c>
      <c r="M370" s="181" t="s">
        <v>1532</v>
      </c>
      <c r="N370" t="s">
        <v>2496</v>
      </c>
    </row>
    <row r="371" spans="1:14" x14ac:dyDescent="0.25">
      <c r="A371" s="206" t="str">
        <f t="shared" si="12"/>
        <v/>
      </c>
      <c r="B371" s="180" t="s">
        <v>1532</v>
      </c>
      <c r="C371" s="204" t="s">
        <v>730</v>
      </c>
      <c r="D371" s="219" t="s">
        <v>1336</v>
      </c>
      <c r="E371" s="274" t="s">
        <v>1704</v>
      </c>
      <c r="I371" s="206" t="str">
        <f t="shared" si="13"/>
        <v/>
      </c>
      <c r="J371" s="155" t="s">
        <v>1336</v>
      </c>
      <c r="K371" s="219" t="s">
        <v>730</v>
      </c>
      <c r="M371" s="181" t="s">
        <v>1532</v>
      </c>
      <c r="N371" t="s">
        <v>2497</v>
      </c>
    </row>
    <row r="372" spans="1:14" x14ac:dyDescent="0.25">
      <c r="A372" s="206" t="str">
        <f t="shared" si="12"/>
        <v/>
      </c>
      <c r="B372" s="180" t="s">
        <v>1532</v>
      </c>
      <c r="C372" s="204" t="s">
        <v>730</v>
      </c>
      <c r="D372" s="219" t="s">
        <v>1336</v>
      </c>
      <c r="E372" s="274" t="s">
        <v>1712</v>
      </c>
      <c r="I372" s="206" t="str">
        <f t="shared" si="13"/>
        <v/>
      </c>
      <c r="J372" s="155" t="s">
        <v>1336</v>
      </c>
      <c r="K372" s="219" t="s">
        <v>730</v>
      </c>
      <c r="M372" s="181" t="s">
        <v>1532</v>
      </c>
      <c r="N372" t="s">
        <v>2498</v>
      </c>
    </row>
    <row r="373" spans="1:14" x14ac:dyDescent="0.25">
      <c r="A373" s="206" t="str">
        <f t="shared" si="12"/>
        <v/>
      </c>
      <c r="B373" s="180" t="s">
        <v>1532</v>
      </c>
      <c r="C373" s="204" t="s">
        <v>730</v>
      </c>
      <c r="D373" s="219" t="s">
        <v>1336</v>
      </c>
      <c r="E373" s="274" t="s">
        <v>1718</v>
      </c>
      <c r="I373" s="206" t="str">
        <f t="shared" si="13"/>
        <v/>
      </c>
      <c r="J373" s="155" t="s">
        <v>1336</v>
      </c>
      <c r="K373" s="219" t="s">
        <v>730</v>
      </c>
      <c r="M373" s="181" t="s">
        <v>1532</v>
      </c>
      <c r="N373" t="s">
        <v>4052</v>
      </c>
    </row>
    <row r="374" spans="1:14" x14ac:dyDescent="0.25">
      <c r="A374" s="206" t="str">
        <f t="shared" si="12"/>
        <v/>
      </c>
      <c r="B374" s="180" t="s">
        <v>1532</v>
      </c>
      <c r="C374" s="204" t="s">
        <v>730</v>
      </c>
      <c r="D374" s="219" t="s">
        <v>1336</v>
      </c>
      <c r="E374" s="274" t="s">
        <v>1724</v>
      </c>
      <c r="I374" s="206" t="str">
        <f t="shared" si="13"/>
        <v/>
      </c>
      <c r="J374" s="155" t="s">
        <v>1336</v>
      </c>
      <c r="K374" s="219" t="s">
        <v>730</v>
      </c>
      <c r="M374" s="181" t="s">
        <v>1532</v>
      </c>
      <c r="N374" t="s">
        <v>2499</v>
      </c>
    </row>
    <row r="375" spans="1:14" x14ac:dyDescent="0.25">
      <c r="A375" s="206" t="str">
        <f t="shared" si="12"/>
        <v/>
      </c>
      <c r="B375" s="180" t="s">
        <v>1532</v>
      </c>
      <c r="C375" s="204" t="s">
        <v>730</v>
      </c>
      <c r="D375" s="219" t="s">
        <v>1336</v>
      </c>
      <c r="E375" s="274" t="s">
        <v>1758</v>
      </c>
      <c r="I375" s="206" t="str">
        <f t="shared" si="13"/>
        <v/>
      </c>
      <c r="J375" s="155" t="s">
        <v>1336</v>
      </c>
      <c r="K375" s="219" t="s">
        <v>730</v>
      </c>
      <c r="M375" s="181" t="s">
        <v>1532</v>
      </c>
      <c r="N375" t="s">
        <v>2500</v>
      </c>
    </row>
    <row r="376" spans="1:14" x14ac:dyDescent="0.25">
      <c r="A376" s="206" t="str">
        <f t="shared" si="12"/>
        <v/>
      </c>
      <c r="B376" s="180" t="s">
        <v>1532</v>
      </c>
      <c r="C376" s="204" t="s">
        <v>730</v>
      </c>
      <c r="D376" s="219" t="s">
        <v>1336</v>
      </c>
      <c r="E376" s="274" t="s">
        <v>1769</v>
      </c>
      <c r="I376" s="206" t="str">
        <f t="shared" si="13"/>
        <v/>
      </c>
      <c r="J376" s="155" t="s">
        <v>1336</v>
      </c>
      <c r="K376" s="219" t="s">
        <v>730</v>
      </c>
      <c r="M376" s="181" t="s">
        <v>1532</v>
      </c>
      <c r="N376" t="s">
        <v>2501</v>
      </c>
    </row>
    <row r="377" spans="1:14" x14ac:dyDescent="0.25">
      <c r="A377" s="206" t="str">
        <f t="shared" si="12"/>
        <v/>
      </c>
      <c r="B377" s="180" t="s">
        <v>1532</v>
      </c>
      <c r="C377" s="204" t="s">
        <v>730</v>
      </c>
      <c r="D377" s="219" t="s">
        <v>1336</v>
      </c>
      <c r="E377" s="274" t="s">
        <v>1776</v>
      </c>
      <c r="I377" s="206" t="str">
        <f t="shared" si="13"/>
        <v/>
      </c>
      <c r="J377" s="155" t="s">
        <v>1336</v>
      </c>
      <c r="K377" s="219" t="s">
        <v>730</v>
      </c>
      <c r="M377" s="181" t="s">
        <v>1532</v>
      </c>
      <c r="N377" t="s">
        <v>2502</v>
      </c>
    </row>
    <row r="378" spans="1:14" x14ac:dyDescent="0.25">
      <c r="A378" s="206" t="str">
        <f t="shared" si="12"/>
        <v/>
      </c>
      <c r="B378" s="180" t="s">
        <v>1532</v>
      </c>
      <c r="C378" s="204" t="s">
        <v>730</v>
      </c>
      <c r="D378" s="219" t="s">
        <v>1336</v>
      </c>
      <c r="E378" s="274" t="s">
        <v>1780</v>
      </c>
      <c r="I378" s="206" t="str">
        <f t="shared" si="13"/>
        <v/>
      </c>
      <c r="J378" s="155" t="s">
        <v>1336</v>
      </c>
      <c r="K378" s="219" t="s">
        <v>730</v>
      </c>
      <c r="M378" s="181" t="s">
        <v>1532</v>
      </c>
      <c r="N378" t="s">
        <v>2503</v>
      </c>
    </row>
    <row r="379" spans="1:14" x14ac:dyDescent="0.25">
      <c r="A379" s="206" t="str">
        <f t="shared" si="12"/>
        <v/>
      </c>
      <c r="B379" s="180" t="s">
        <v>1532</v>
      </c>
      <c r="C379" s="204" t="s">
        <v>730</v>
      </c>
      <c r="D379" s="219" t="s">
        <v>1336</v>
      </c>
      <c r="E379" s="274" t="s">
        <v>1786</v>
      </c>
      <c r="I379" s="206" t="str">
        <f t="shared" si="13"/>
        <v/>
      </c>
      <c r="J379" s="155" t="s">
        <v>1336</v>
      </c>
      <c r="K379" s="219" t="s">
        <v>730</v>
      </c>
      <c r="M379" s="181" t="s">
        <v>1532</v>
      </c>
      <c r="N379" t="s">
        <v>2504</v>
      </c>
    </row>
    <row r="380" spans="1:14" x14ac:dyDescent="0.25">
      <c r="A380" s="206" t="str">
        <f t="shared" si="12"/>
        <v/>
      </c>
      <c r="B380" s="180" t="s">
        <v>1532</v>
      </c>
      <c r="C380" s="204" t="s">
        <v>730</v>
      </c>
      <c r="D380" s="219" t="s">
        <v>1336</v>
      </c>
      <c r="E380" s="274" t="s">
        <v>2983</v>
      </c>
      <c r="I380" s="206" t="str">
        <f t="shared" si="13"/>
        <v/>
      </c>
      <c r="J380" s="155" t="s">
        <v>1336</v>
      </c>
      <c r="K380" s="219" t="s">
        <v>730</v>
      </c>
      <c r="M380" s="181" t="s">
        <v>1532</v>
      </c>
      <c r="N380" t="s">
        <v>2505</v>
      </c>
    </row>
    <row r="381" spans="1:14" x14ac:dyDescent="0.25">
      <c r="A381" s="206" t="str">
        <f t="shared" si="12"/>
        <v/>
      </c>
      <c r="B381" s="180" t="s">
        <v>1532</v>
      </c>
      <c r="C381" s="204" t="s">
        <v>730</v>
      </c>
      <c r="D381" s="219" t="s">
        <v>1336</v>
      </c>
      <c r="E381" s="274" t="s">
        <v>1798</v>
      </c>
      <c r="I381" s="206" t="str">
        <f t="shared" si="13"/>
        <v/>
      </c>
      <c r="J381" s="155" t="s">
        <v>1336</v>
      </c>
      <c r="K381" s="219" t="s">
        <v>730</v>
      </c>
      <c r="M381" s="181" t="s">
        <v>1532</v>
      </c>
      <c r="N381" t="s">
        <v>2506</v>
      </c>
    </row>
    <row r="382" spans="1:14" x14ac:dyDescent="0.25">
      <c r="A382" s="206" t="str">
        <f t="shared" si="12"/>
        <v/>
      </c>
      <c r="B382" s="180" t="s">
        <v>1532</v>
      </c>
      <c r="C382" s="204" t="s">
        <v>730</v>
      </c>
      <c r="D382" s="219" t="s">
        <v>1336</v>
      </c>
      <c r="E382" s="274" t="s">
        <v>1801</v>
      </c>
      <c r="I382" s="206" t="str">
        <f t="shared" si="13"/>
        <v/>
      </c>
      <c r="J382" s="155" t="s">
        <v>1336</v>
      </c>
      <c r="K382" s="219" t="s">
        <v>730</v>
      </c>
      <c r="M382" s="181" t="s">
        <v>1532</v>
      </c>
      <c r="N382" t="s">
        <v>2507</v>
      </c>
    </row>
    <row r="383" spans="1:14" x14ac:dyDescent="0.25">
      <c r="A383" s="206" t="str">
        <f t="shared" si="12"/>
        <v/>
      </c>
      <c r="B383" s="180" t="s">
        <v>1532</v>
      </c>
      <c r="C383" s="204" t="s">
        <v>730</v>
      </c>
      <c r="D383" s="219" t="s">
        <v>1336</v>
      </c>
      <c r="E383" s="274" t="s">
        <v>1804</v>
      </c>
      <c r="I383" s="206" t="str">
        <f t="shared" si="13"/>
        <v/>
      </c>
      <c r="J383" s="155" t="s">
        <v>1336</v>
      </c>
      <c r="K383" s="219" t="s">
        <v>730</v>
      </c>
      <c r="M383" s="181" t="s">
        <v>1532</v>
      </c>
      <c r="N383" t="s">
        <v>2508</v>
      </c>
    </row>
    <row r="384" spans="1:14" x14ac:dyDescent="0.25">
      <c r="A384" s="206" t="str">
        <f t="shared" si="12"/>
        <v/>
      </c>
      <c r="B384" s="180" t="s">
        <v>1532</v>
      </c>
      <c r="C384" s="204" t="s">
        <v>730</v>
      </c>
      <c r="D384" s="219" t="s">
        <v>1336</v>
      </c>
      <c r="E384" s="274" t="s">
        <v>1806</v>
      </c>
      <c r="I384" s="206" t="str">
        <f t="shared" si="13"/>
        <v/>
      </c>
      <c r="J384" s="155" t="s">
        <v>1336</v>
      </c>
      <c r="K384" s="219" t="s">
        <v>730</v>
      </c>
      <c r="M384" s="181" t="s">
        <v>1532</v>
      </c>
      <c r="N384" t="s">
        <v>2509</v>
      </c>
    </row>
    <row r="385" spans="1:14" x14ac:dyDescent="0.25">
      <c r="A385" s="206" t="str">
        <f t="shared" si="12"/>
        <v/>
      </c>
      <c r="B385" s="180" t="s">
        <v>1532</v>
      </c>
      <c r="C385" s="204" t="s">
        <v>730</v>
      </c>
      <c r="D385" s="219" t="s">
        <v>1336</v>
      </c>
      <c r="E385" s="274" t="s">
        <v>2840</v>
      </c>
      <c r="I385" s="206" t="str">
        <f t="shared" si="13"/>
        <v/>
      </c>
      <c r="J385" s="155" t="s">
        <v>1336</v>
      </c>
      <c r="K385" s="219" t="s">
        <v>730</v>
      </c>
      <c r="M385" s="181" t="s">
        <v>1532</v>
      </c>
      <c r="N385" t="s">
        <v>2510</v>
      </c>
    </row>
    <row r="386" spans="1:14" x14ac:dyDescent="0.25">
      <c r="A386" s="206" t="str">
        <f t="shared" si="12"/>
        <v/>
      </c>
      <c r="B386" s="180" t="s">
        <v>1532</v>
      </c>
      <c r="C386" s="204" t="s">
        <v>730</v>
      </c>
      <c r="D386" s="219" t="s">
        <v>1336</v>
      </c>
      <c r="E386" s="274" t="s">
        <v>1811</v>
      </c>
      <c r="I386" s="206" t="str">
        <f t="shared" si="13"/>
        <v/>
      </c>
      <c r="J386" s="155" t="s">
        <v>1336</v>
      </c>
      <c r="K386" s="219" t="s">
        <v>730</v>
      </c>
      <c r="M386" s="181" t="s">
        <v>1532</v>
      </c>
      <c r="N386" t="s">
        <v>2511</v>
      </c>
    </row>
    <row r="387" spans="1:14" x14ac:dyDescent="0.25">
      <c r="A387" s="206" t="str">
        <f t="shared" ref="A387:A450" si="14">IF($A$1=B387,C387,IF($A$1=D387,E387,""))</f>
        <v/>
      </c>
      <c r="B387" s="180" t="s">
        <v>1532</v>
      </c>
      <c r="C387" s="204" t="s">
        <v>730</v>
      </c>
      <c r="D387" s="219" t="s">
        <v>1336</v>
      </c>
      <c r="E387" s="274" t="s">
        <v>1814</v>
      </c>
      <c r="I387" s="206" t="str">
        <f t="shared" si="13"/>
        <v/>
      </c>
      <c r="J387" s="155" t="s">
        <v>1336</v>
      </c>
      <c r="K387" s="219" t="s">
        <v>730</v>
      </c>
      <c r="M387" s="181" t="s">
        <v>1532</v>
      </c>
      <c r="N387" t="s">
        <v>4053</v>
      </c>
    </row>
    <row r="388" spans="1:14" x14ac:dyDescent="0.25">
      <c r="A388" s="206" t="str">
        <f t="shared" si="14"/>
        <v/>
      </c>
      <c r="B388" s="180" t="s">
        <v>1532</v>
      </c>
      <c r="C388" s="204" t="s">
        <v>730</v>
      </c>
      <c r="D388" s="219" t="s">
        <v>1336</v>
      </c>
      <c r="E388" s="274" t="s">
        <v>2653</v>
      </c>
      <c r="I388" s="206" t="str">
        <f t="shared" si="13"/>
        <v/>
      </c>
      <c r="J388" s="155" t="s">
        <v>1336</v>
      </c>
      <c r="K388" s="219" t="s">
        <v>730</v>
      </c>
      <c r="M388" s="181" t="s">
        <v>1532</v>
      </c>
      <c r="N388" t="s">
        <v>2512</v>
      </c>
    </row>
    <row r="389" spans="1:14" x14ac:dyDescent="0.25">
      <c r="A389" s="206" t="str">
        <f t="shared" si="14"/>
        <v/>
      </c>
      <c r="B389" s="180" t="s">
        <v>1532</v>
      </c>
      <c r="C389" s="204" t="s">
        <v>730</v>
      </c>
      <c r="D389" s="219" t="s">
        <v>1336</v>
      </c>
      <c r="E389" s="274" t="s">
        <v>2823</v>
      </c>
      <c r="I389" s="206" t="str">
        <f t="shared" si="13"/>
        <v/>
      </c>
      <c r="J389" s="155" t="s">
        <v>1336</v>
      </c>
      <c r="K389" s="219" t="s">
        <v>730</v>
      </c>
      <c r="M389" s="181" t="s">
        <v>1532</v>
      </c>
      <c r="N389" t="s">
        <v>2513</v>
      </c>
    </row>
    <row r="390" spans="1:14" x14ac:dyDescent="0.25">
      <c r="A390" s="206" t="str">
        <f t="shared" si="14"/>
        <v/>
      </c>
      <c r="B390" s="180" t="s">
        <v>1532</v>
      </c>
      <c r="C390" s="204" t="s">
        <v>730</v>
      </c>
      <c r="D390" s="219" t="s">
        <v>1336</v>
      </c>
      <c r="E390" s="274" t="s">
        <v>2824</v>
      </c>
      <c r="I390" s="206" t="str">
        <f t="shared" si="13"/>
        <v/>
      </c>
      <c r="J390" s="155" t="s">
        <v>1336</v>
      </c>
      <c r="K390" s="219" t="s">
        <v>730</v>
      </c>
      <c r="M390" s="181" t="s">
        <v>1532</v>
      </c>
      <c r="N390" t="s">
        <v>2514</v>
      </c>
    </row>
    <row r="391" spans="1:14" x14ac:dyDescent="0.25">
      <c r="A391" s="206" t="str">
        <f t="shared" si="14"/>
        <v/>
      </c>
      <c r="B391" s="180" t="s">
        <v>1532</v>
      </c>
      <c r="C391" s="204" t="s">
        <v>730</v>
      </c>
      <c r="D391" s="219" t="s">
        <v>1336</v>
      </c>
      <c r="E391" s="274" t="s">
        <v>2655</v>
      </c>
      <c r="I391" s="206" t="str">
        <f t="shared" si="13"/>
        <v/>
      </c>
      <c r="J391" s="155" t="s">
        <v>1336</v>
      </c>
      <c r="K391" s="219" t="s">
        <v>730</v>
      </c>
      <c r="M391" s="181" t="s">
        <v>1532</v>
      </c>
      <c r="N391" t="s">
        <v>2515</v>
      </c>
    </row>
    <row r="392" spans="1:14" x14ac:dyDescent="0.25">
      <c r="A392" s="206" t="str">
        <f t="shared" si="14"/>
        <v/>
      </c>
      <c r="B392" s="180" t="s">
        <v>1532</v>
      </c>
      <c r="C392" s="204" t="s">
        <v>730</v>
      </c>
      <c r="D392" s="219" t="s">
        <v>1336</v>
      </c>
      <c r="E392" s="274" t="s">
        <v>1839</v>
      </c>
      <c r="I392" s="206" t="str">
        <f t="shared" si="13"/>
        <v/>
      </c>
      <c r="J392" s="155" t="s">
        <v>1336</v>
      </c>
      <c r="K392" s="219" t="s">
        <v>730</v>
      </c>
      <c r="M392" s="181" t="s">
        <v>1532</v>
      </c>
      <c r="N392" t="s">
        <v>2516</v>
      </c>
    </row>
    <row r="393" spans="1:14" x14ac:dyDescent="0.25">
      <c r="A393" s="206" t="str">
        <f t="shared" si="14"/>
        <v/>
      </c>
      <c r="B393" s="180" t="s">
        <v>1532</v>
      </c>
      <c r="C393" s="204" t="s">
        <v>730</v>
      </c>
      <c r="D393" s="219" t="s">
        <v>1336</v>
      </c>
      <c r="E393" s="274" t="s">
        <v>2656</v>
      </c>
      <c r="I393" s="206" t="str">
        <f t="shared" si="13"/>
        <v/>
      </c>
      <c r="J393" s="155" t="s">
        <v>1336</v>
      </c>
      <c r="K393" s="219" t="s">
        <v>730</v>
      </c>
      <c r="M393" s="181" t="s">
        <v>1532</v>
      </c>
      <c r="N393" t="s">
        <v>2517</v>
      </c>
    </row>
    <row r="394" spans="1:14" x14ac:dyDescent="0.25">
      <c r="A394" s="206" t="str">
        <f t="shared" si="14"/>
        <v/>
      </c>
      <c r="B394" s="180" t="s">
        <v>1532</v>
      </c>
      <c r="C394" s="204" t="s">
        <v>730</v>
      </c>
      <c r="D394" s="219" t="s">
        <v>1336</v>
      </c>
      <c r="E394" s="274" t="s">
        <v>2657</v>
      </c>
      <c r="I394" s="206" t="str">
        <f t="shared" si="13"/>
        <v/>
      </c>
      <c r="J394" s="155" t="s">
        <v>1336</v>
      </c>
      <c r="K394" s="219" t="s">
        <v>730</v>
      </c>
      <c r="M394" s="181" t="s">
        <v>1532</v>
      </c>
      <c r="N394" t="s">
        <v>4054</v>
      </c>
    </row>
    <row r="395" spans="1:14" x14ac:dyDescent="0.25">
      <c r="A395" s="206" t="str">
        <f t="shared" si="14"/>
        <v/>
      </c>
      <c r="B395" s="180" t="s">
        <v>1532</v>
      </c>
      <c r="C395" s="204" t="s">
        <v>730</v>
      </c>
      <c r="D395" s="219" t="s">
        <v>1336</v>
      </c>
      <c r="E395" s="274" t="s">
        <v>1846</v>
      </c>
      <c r="I395" s="206" t="str">
        <f t="shared" si="13"/>
        <v/>
      </c>
      <c r="J395" s="155" t="s">
        <v>1336</v>
      </c>
      <c r="K395" s="219" t="s">
        <v>730</v>
      </c>
      <c r="M395" s="181" t="s">
        <v>1532</v>
      </c>
      <c r="N395" t="s">
        <v>2518</v>
      </c>
    </row>
    <row r="396" spans="1:14" x14ac:dyDescent="0.25">
      <c r="A396" s="206" t="str">
        <f t="shared" si="14"/>
        <v/>
      </c>
      <c r="B396" s="180" t="s">
        <v>1532</v>
      </c>
      <c r="C396" s="204" t="s">
        <v>730</v>
      </c>
      <c r="D396" s="219" t="s">
        <v>1336</v>
      </c>
      <c r="E396" s="274" t="s">
        <v>1851</v>
      </c>
      <c r="I396" s="206" t="str">
        <f t="shared" si="13"/>
        <v/>
      </c>
      <c r="J396" s="155" t="s">
        <v>1336</v>
      </c>
      <c r="K396" s="219" t="s">
        <v>730</v>
      </c>
      <c r="M396" s="181" t="s">
        <v>1532</v>
      </c>
      <c r="N396" t="s">
        <v>2519</v>
      </c>
    </row>
    <row r="397" spans="1:14" x14ac:dyDescent="0.25">
      <c r="A397" s="206" t="str">
        <f t="shared" si="14"/>
        <v/>
      </c>
      <c r="B397" s="180" t="s">
        <v>1532</v>
      </c>
      <c r="C397" s="204" t="s">
        <v>730</v>
      </c>
      <c r="D397" s="219" t="s">
        <v>1336</v>
      </c>
      <c r="E397" s="274" t="s">
        <v>1853</v>
      </c>
      <c r="I397" s="206" t="str">
        <f t="shared" si="13"/>
        <v/>
      </c>
      <c r="J397" s="155" t="s">
        <v>1336</v>
      </c>
      <c r="K397" s="219" t="s">
        <v>730</v>
      </c>
      <c r="M397" s="181" t="s">
        <v>1532</v>
      </c>
      <c r="N397" t="s">
        <v>2520</v>
      </c>
    </row>
    <row r="398" spans="1:14" x14ac:dyDescent="0.25">
      <c r="A398" s="206" t="str">
        <f t="shared" si="14"/>
        <v/>
      </c>
      <c r="B398" s="180" t="s">
        <v>1532</v>
      </c>
      <c r="C398" s="204" t="s">
        <v>730</v>
      </c>
      <c r="D398" s="219" t="s">
        <v>1336</v>
      </c>
      <c r="E398" s="274" t="s">
        <v>1856</v>
      </c>
      <c r="I398" s="206" t="str">
        <f t="shared" si="13"/>
        <v/>
      </c>
      <c r="J398" s="155" t="s">
        <v>1336</v>
      </c>
      <c r="K398" s="219" t="s">
        <v>730</v>
      </c>
      <c r="M398" s="181" t="s">
        <v>1532</v>
      </c>
      <c r="N398" t="s">
        <v>2521</v>
      </c>
    </row>
    <row r="399" spans="1:14" x14ac:dyDescent="0.25">
      <c r="A399" s="206" t="str">
        <f t="shared" si="14"/>
        <v/>
      </c>
      <c r="B399" s="180" t="s">
        <v>1532</v>
      </c>
      <c r="C399" s="204" t="s">
        <v>730</v>
      </c>
      <c r="D399" s="219" t="s">
        <v>1336</v>
      </c>
      <c r="E399" s="274" t="s">
        <v>1863</v>
      </c>
      <c r="I399" s="206" t="str">
        <f t="shared" si="13"/>
        <v/>
      </c>
      <c r="J399" s="155" t="s">
        <v>1336</v>
      </c>
      <c r="K399" s="219" t="s">
        <v>730</v>
      </c>
      <c r="M399" s="181" t="s">
        <v>1532</v>
      </c>
      <c r="N399" t="s">
        <v>2522</v>
      </c>
    </row>
    <row r="400" spans="1:14" x14ac:dyDescent="0.25">
      <c r="A400" s="206" t="str">
        <f t="shared" si="14"/>
        <v/>
      </c>
      <c r="B400" s="180" t="s">
        <v>1532</v>
      </c>
      <c r="C400" s="204" t="s">
        <v>730</v>
      </c>
      <c r="D400" s="219" t="s">
        <v>1336</v>
      </c>
      <c r="E400" s="274" t="s">
        <v>3011</v>
      </c>
      <c r="I400" s="206" t="str">
        <f t="shared" si="13"/>
        <v/>
      </c>
      <c r="J400" s="155" t="s">
        <v>1336</v>
      </c>
      <c r="K400" s="219" t="s">
        <v>730</v>
      </c>
      <c r="M400" s="181" t="s">
        <v>1532</v>
      </c>
      <c r="N400" t="s">
        <v>4055</v>
      </c>
    </row>
    <row r="401" spans="1:14" x14ac:dyDescent="0.25">
      <c r="A401" s="206" t="str">
        <f t="shared" si="14"/>
        <v/>
      </c>
      <c r="B401" s="180" t="s">
        <v>1532</v>
      </c>
      <c r="C401" s="204" t="s">
        <v>730</v>
      </c>
      <c r="D401" s="219" t="s">
        <v>1336</v>
      </c>
      <c r="E401" s="274" t="s">
        <v>1870</v>
      </c>
      <c r="I401" s="206" t="str">
        <f t="shared" si="13"/>
        <v/>
      </c>
      <c r="J401" s="155" t="s">
        <v>1336</v>
      </c>
      <c r="K401" s="219" t="s">
        <v>730</v>
      </c>
      <c r="M401" s="181" t="s">
        <v>1532</v>
      </c>
      <c r="N401" t="s">
        <v>2523</v>
      </c>
    </row>
    <row r="402" spans="1:14" x14ac:dyDescent="0.25">
      <c r="A402" s="206" t="str">
        <f t="shared" si="14"/>
        <v/>
      </c>
      <c r="B402" s="180" t="s">
        <v>1532</v>
      </c>
      <c r="C402" s="204" t="s">
        <v>730</v>
      </c>
      <c r="D402" s="219" t="s">
        <v>1336</v>
      </c>
      <c r="E402" s="274" t="s">
        <v>1874</v>
      </c>
      <c r="I402" s="206" t="str">
        <f t="shared" si="13"/>
        <v/>
      </c>
      <c r="J402" s="155" t="s">
        <v>1336</v>
      </c>
      <c r="K402" s="219" t="s">
        <v>730</v>
      </c>
      <c r="M402" s="181" t="s">
        <v>1532</v>
      </c>
      <c r="N402" t="s">
        <v>2524</v>
      </c>
    </row>
    <row r="403" spans="1:14" x14ac:dyDescent="0.25">
      <c r="A403" s="206" t="str">
        <f t="shared" si="14"/>
        <v/>
      </c>
      <c r="B403" s="180" t="s">
        <v>1532</v>
      </c>
      <c r="C403" s="204" t="s">
        <v>730</v>
      </c>
      <c r="D403" s="219" t="s">
        <v>1336</v>
      </c>
      <c r="E403" s="274" t="s">
        <v>1880</v>
      </c>
      <c r="I403" s="206" t="str">
        <f t="shared" si="13"/>
        <v/>
      </c>
      <c r="J403" s="155" t="s">
        <v>1336</v>
      </c>
      <c r="K403" s="219" t="s">
        <v>730</v>
      </c>
      <c r="M403" s="181" t="s">
        <v>1532</v>
      </c>
      <c r="N403" t="s">
        <v>2525</v>
      </c>
    </row>
    <row r="404" spans="1:14" x14ac:dyDescent="0.25">
      <c r="A404" s="206" t="str">
        <f t="shared" si="14"/>
        <v/>
      </c>
      <c r="B404" s="180" t="s">
        <v>1532</v>
      </c>
      <c r="C404" s="204" t="s">
        <v>730</v>
      </c>
      <c r="D404" s="219" t="s">
        <v>1336</v>
      </c>
      <c r="E404" s="274" t="s">
        <v>1882</v>
      </c>
      <c r="I404" s="206" t="str">
        <f t="shared" si="13"/>
        <v/>
      </c>
      <c r="J404" s="155" t="s">
        <v>1336</v>
      </c>
      <c r="K404" s="219" t="s">
        <v>730</v>
      </c>
      <c r="M404" s="181" t="s">
        <v>1532</v>
      </c>
      <c r="N404" t="s">
        <v>2526</v>
      </c>
    </row>
    <row r="405" spans="1:14" x14ac:dyDescent="0.25">
      <c r="A405" s="206" t="str">
        <f t="shared" si="14"/>
        <v/>
      </c>
      <c r="B405" s="180" t="s">
        <v>1532</v>
      </c>
      <c r="C405" s="204" t="s">
        <v>730</v>
      </c>
      <c r="D405" s="219" t="s">
        <v>1336</v>
      </c>
      <c r="E405" s="274" t="s">
        <v>1885</v>
      </c>
      <c r="I405" s="206" t="str">
        <f t="shared" si="13"/>
        <v/>
      </c>
      <c r="J405" s="155" t="s">
        <v>1336</v>
      </c>
      <c r="K405" s="219" t="s">
        <v>730</v>
      </c>
      <c r="M405" s="181" t="s">
        <v>1532</v>
      </c>
      <c r="N405" t="s">
        <v>4056</v>
      </c>
    </row>
    <row r="406" spans="1:14" x14ac:dyDescent="0.25">
      <c r="A406" s="206" t="str">
        <f t="shared" si="14"/>
        <v/>
      </c>
      <c r="B406" s="180" t="s">
        <v>1532</v>
      </c>
      <c r="C406" s="204" t="s">
        <v>730</v>
      </c>
      <c r="D406" s="219" t="s">
        <v>1336</v>
      </c>
      <c r="E406" s="274" t="s">
        <v>1888</v>
      </c>
      <c r="I406" s="206" t="str">
        <f t="shared" si="13"/>
        <v/>
      </c>
      <c r="J406" s="155" t="s">
        <v>1336</v>
      </c>
      <c r="K406" s="219" t="s">
        <v>730</v>
      </c>
      <c r="M406" s="181" t="s">
        <v>1532</v>
      </c>
      <c r="N406" t="s">
        <v>3273</v>
      </c>
    </row>
    <row r="407" spans="1:14" x14ac:dyDescent="0.25">
      <c r="A407" s="206" t="str">
        <f t="shared" si="14"/>
        <v/>
      </c>
      <c r="B407" s="180" t="s">
        <v>1532</v>
      </c>
      <c r="C407" s="204" t="s">
        <v>730</v>
      </c>
      <c r="D407" s="219" t="s">
        <v>1336</v>
      </c>
      <c r="E407" s="274" t="s">
        <v>2663</v>
      </c>
      <c r="I407" s="206" t="str">
        <f t="shared" si="13"/>
        <v/>
      </c>
      <c r="J407" s="155" t="s">
        <v>1336</v>
      </c>
      <c r="K407" s="219" t="s">
        <v>730</v>
      </c>
      <c r="M407" s="181" t="s">
        <v>1532</v>
      </c>
      <c r="N407" t="s">
        <v>2527</v>
      </c>
    </row>
    <row r="408" spans="1:14" x14ac:dyDescent="0.25">
      <c r="A408" s="206" t="str">
        <f t="shared" si="14"/>
        <v/>
      </c>
      <c r="B408" s="180" t="s">
        <v>1532</v>
      </c>
      <c r="C408" s="204" t="s">
        <v>730</v>
      </c>
      <c r="D408" s="219" t="s">
        <v>1336</v>
      </c>
      <c r="E408" s="274" t="s">
        <v>1893</v>
      </c>
      <c r="I408" s="206" t="str">
        <f t="shared" si="13"/>
        <v/>
      </c>
      <c r="J408" s="155" t="s">
        <v>1336</v>
      </c>
      <c r="K408" s="219" t="s">
        <v>730</v>
      </c>
      <c r="M408" s="181" t="s">
        <v>1532</v>
      </c>
      <c r="N408" t="s">
        <v>2528</v>
      </c>
    </row>
    <row r="409" spans="1:14" x14ac:dyDescent="0.25">
      <c r="A409" s="206" t="str">
        <f t="shared" si="14"/>
        <v/>
      </c>
      <c r="B409" s="180" t="s">
        <v>1532</v>
      </c>
      <c r="C409" s="204" t="s">
        <v>730</v>
      </c>
      <c r="D409" s="219" t="s">
        <v>1336</v>
      </c>
      <c r="E409" s="274" t="s">
        <v>2604</v>
      </c>
      <c r="I409" s="206" t="str">
        <f t="shared" si="13"/>
        <v/>
      </c>
      <c r="J409" s="155" t="s">
        <v>1336</v>
      </c>
      <c r="K409" s="219" t="s">
        <v>730</v>
      </c>
      <c r="M409" s="181" t="s">
        <v>1532</v>
      </c>
      <c r="N409" t="s">
        <v>2529</v>
      </c>
    </row>
    <row r="410" spans="1:14" x14ac:dyDescent="0.25">
      <c r="A410" s="206" t="str">
        <f t="shared" si="14"/>
        <v/>
      </c>
      <c r="B410" s="180" t="s">
        <v>1532</v>
      </c>
      <c r="C410" s="204" t="s">
        <v>730</v>
      </c>
      <c r="D410" s="219" t="s">
        <v>1336</v>
      </c>
      <c r="E410" s="274" t="s">
        <v>1896</v>
      </c>
      <c r="I410" s="206" t="str">
        <f t="shared" si="13"/>
        <v/>
      </c>
      <c r="J410" s="155" t="s">
        <v>1336</v>
      </c>
      <c r="K410" s="219" t="s">
        <v>730</v>
      </c>
      <c r="M410" s="181" t="s">
        <v>1532</v>
      </c>
      <c r="N410" t="s">
        <v>2530</v>
      </c>
    </row>
    <row r="411" spans="1:14" x14ac:dyDescent="0.25">
      <c r="A411" s="206" t="str">
        <f t="shared" si="14"/>
        <v/>
      </c>
      <c r="B411" s="180" t="s">
        <v>1532</v>
      </c>
      <c r="C411" s="204" t="s">
        <v>730</v>
      </c>
      <c r="D411" s="219" t="s">
        <v>1336</v>
      </c>
      <c r="E411" s="274" t="s">
        <v>1898</v>
      </c>
      <c r="I411" s="206" t="str">
        <f t="shared" si="13"/>
        <v/>
      </c>
      <c r="J411" s="155" t="s">
        <v>1336</v>
      </c>
      <c r="K411" s="219" t="s">
        <v>730</v>
      </c>
      <c r="M411" s="181" t="s">
        <v>1532</v>
      </c>
      <c r="N411" t="s">
        <v>2531</v>
      </c>
    </row>
    <row r="412" spans="1:14" x14ac:dyDescent="0.25">
      <c r="A412" s="206" t="str">
        <f t="shared" si="14"/>
        <v/>
      </c>
      <c r="B412" s="180" t="s">
        <v>1532</v>
      </c>
      <c r="C412" s="204" t="s">
        <v>730</v>
      </c>
      <c r="D412" s="219" t="s">
        <v>1336</v>
      </c>
      <c r="E412" s="274" t="s">
        <v>1900</v>
      </c>
      <c r="I412" s="206" t="str">
        <f t="shared" si="13"/>
        <v/>
      </c>
      <c r="J412" s="155" t="s">
        <v>1336</v>
      </c>
      <c r="K412" s="219" t="s">
        <v>730</v>
      </c>
      <c r="M412" s="181" t="s">
        <v>1532</v>
      </c>
      <c r="N412" t="s">
        <v>2532</v>
      </c>
    </row>
    <row r="413" spans="1:14" x14ac:dyDescent="0.25">
      <c r="A413" s="206" t="str">
        <f t="shared" si="14"/>
        <v/>
      </c>
      <c r="B413" s="180" t="s">
        <v>1532</v>
      </c>
      <c r="C413" s="204" t="s">
        <v>730</v>
      </c>
      <c r="D413" s="219" t="s">
        <v>1336</v>
      </c>
      <c r="E413" s="274" t="s">
        <v>1905</v>
      </c>
      <c r="I413" s="206" t="str">
        <f t="shared" si="13"/>
        <v/>
      </c>
      <c r="J413" s="155" t="s">
        <v>1336</v>
      </c>
      <c r="K413" s="219" t="s">
        <v>730</v>
      </c>
      <c r="M413" s="181" t="s">
        <v>1532</v>
      </c>
      <c r="N413" t="s">
        <v>2533</v>
      </c>
    </row>
    <row r="414" spans="1:14" x14ac:dyDescent="0.25">
      <c r="A414" s="206" t="str">
        <f t="shared" si="14"/>
        <v/>
      </c>
      <c r="B414" s="180" t="s">
        <v>1532</v>
      </c>
      <c r="C414" s="204" t="s">
        <v>730</v>
      </c>
      <c r="D414" s="219" t="s">
        <v>1336</v>
      </c>
      <c r="E414" s="274" t="s">
        <v>1907</v>
      </c>
      <c r="I414" s="206" t="str">
        <f t="shared" si="13"/>
        <v/>
      </c>
      <c r="J414" s="155" t="s">
        <v>1336</v>
      </c>
      <c r="K414" s="219" t="s">
        <v>730</v>
      </c>
      <c r="M414" s="181" t="s">
        <v>1532</v>
      </c>
      <c r="N414" t="s">
        <v>2534</v>
      </c>
    </row>
    <row r="415" spans="1:14" x14ac:dyDescent="0.25">
      <c r="A415" s="206" t="str">
        <f t="shared" si="14"/>
        <v/>
      </c>
      <c r="B415" s="180" t="s">
        <v>1532</v>
      </c>
      <c r="C415" s="204" t="s">
        <v>730</v>
      </c>
      <c r="D415" s="219" t="s">
        <v>1336</v>
      </c>
      <c r="E415" s="274" t="s">
        <v>1910</v>
      </c>
      <c r="I415" s="206" t="str">
        <f t="shared" si="13"/>
        <v/>
      </c>
      <c r="J415" s="155" t="s">
        <v>1336</v>
      </c>
      <c r="K415" s="219" t="s">
        <v>730</v>
      </c>
      <c r="M415" s="181" t="s">
        <v>1532</v>
      </c>
      <c r="N415" t="s">
        <v>2535</v>
      </c>
    </row>
    <row r="416" spans="1:14" x14ac:dyDescent="0.25">
      <c r="A416" s="206" t="str">
        <f t="shared" si="14"/>
        <v/>
      </c>
      <c r="B416" s="180" t="s">
        <v>1532</v>
      </c>
      <c r="C416" s="204" t="s">
        <v>730</v>
      </c>
      <c r="D416" s="219" t="s">
        <v>1336</v>
      </c>
      <c r="E416" s="274" t="s">
        <v>1912</v>
      </c>
      <c r="I416" s="206" t="str">
        <f t="shared" ref="I416:I479" si="15">IF($I$30=J416,K416,IF($I$30=M416,N416,""))</f>
        <v/>
      </c>
      <c r="J416" s="155" t="s">
        <v>1336</v>
      </c>
      <c r="K416" s="219" t="s">
        <v>730</v>
      </c>
      <c r="M416" s="181" t="s">
        <v>1532</v>
      </c>
      <c r="N416" t="s">
        <v>2536</v>
      </c>
    </row>
    <row r="417" spans="1:14" x14ac:dyDescent="0.25">
      <c r="A417" s="206" t="str">
        <f t="shared" si="14"/>
        <v/>
      </c>
      <c r="B417" s="180" t="s">
        <v>1532</v>
      </c>
      <c r="C417" s="204" t="s">
        <v>730</v>
      </c>
      <c r="D417" s="219" t="s">
        <v>1336</v>
      </c>
      <c r="E417" s="274" t="s">
        <v>3040</v>
      </c>
      <c r="I417" s="206" t="str">
        <f t="shared" si="15"/>
        <v/>
      </c>
      <c r="J417" s="155" t="s">
        <v>1336</v>
      </c>
      <c r="K417" s="219" t="s">
        <v>730</v>
      </c>
      <c r="M417" s="181" t="s">
        <v>1532</v>
      </c>
      <c r="N417" t="s">
        <v>2537</v>
      </c>
    </row>
    <row r="418" spans="1:14" x14ac:dyDescent="0.25">
      <c r="A418" s="206" t="str">
        <f t="shared" si="14"/>
        <v/>
      </c>
      <c r="B418" s="180" t="s">
        <v>1532</v>
      </c>
      <c r="C418" s="204" t="s">
        <v>730</v>
      </c>
      <c r="D418" s="219" t="s">
        <v>1336</v>
      </c>
      <c r="E418" s="274" t="s">
        <v>3043</v>
      </c>
      <c r="I418" s="206" t="str">
        <f t="shared" si="15"/>
        <v/>
      </c>
      <c r="J418" s="155" t="s">
        <v>1336</v>
      </c>
      <c r="K418" s="219" t="s">
        <v>730</v>
      </c>
      <c r="M418" s="181" t="s">
        <v>1532</v>
      </c>
      <c r="N418" t="s">
        <v>2538</v>
      </c>
    </row>
    <row r="419" spans="1:14" x14ac:dyDescent="0.25">
      <c r="A419" s="206" t="str">
        <f t="shared" si="14"/>
        <v/>
      </c>
      <c r="B419" s="180" t="s">
        <v>1532</v>
      </c>
      <c r="C419" s="204" t="s">
        <v>730</v>
      </c>
      <c r="D419" s="219" t="s">
        <v>1336</v>
      </c>
      <c r="E419" s="274" t="s">
        <v>3047</v>
      </c>
      <c r="I419" s="206" t="str">
        <f t="shared" si="15"/>
        <v/>
      </c>
      <c r="J419" s="155" t="s">
        <v>1336</v>
      </c>
      <c r="K419" s="219" t="s">
        <v>730</v>
      </c>
      <c r="M419" s="181" t="s">
        <v>1532</v>
      </c>
      <c r="N419" t="s">
        <v>2539</v>
      </c>
    </row>
    <row r="420" spans="1:14" x14ac:dyDescent="0.25">
      <c r="A420" s="206" t="str">
        <f t="shared" si="14"/>
        <v/>
      </c>
      <c r="B420" s="180" t="s">
        <v>1532</v>
      </c>
      <c r="C420" s="204" t="s">
        <v>730</v>
      </c>
      <c r="D420" s="219" t="s">
        <v>1336</v>
      </c>
      <c r="E420" s="274" t="s">
        <v>3051</v>
      </c>
      <c r="I420" s="206" t="str">
        <f t="shared" si="15"/>
        <v/>
      </c>
      <c r="J420" s="155" t="s">
        <v>1336</v>
      </c>
      <c r="K420" s="219" t="s">
        <v>730</v>
      </c>
      <c r="M420" s="181" t="s">
        <v>1532</v>
      </c>
      <c r="N420" t="s">
        <v>4057</v>
      </c>
    </row>
    <row r="421" spans="1:14" x14ac:dyDescent="0.25">
      <c r="A421" s="206" t="str">
        <f t="shared" si="14"/>
        <v/>
      </c>
      <c r="B421" s="180" t="s">
        <v>1532</v>
      </c>
      <c r="C421" s="204" t="s">
        <v>730</v>
      </c>
      <c r="D421" s="219" t="s">
        <v>1336</v>
      </c>
      <c r="E421" s="274" t="s">
        <v>1918</v>
      </c>
      <c r="I421" s="206" t="str">
        <f t="shared" si="15"/>
        <v/>
      </c>
      <c r="J421" s="155" t="s">
        <v>1336</v>
      </c>
      <c r="K421" s="219" t="s">
        <v>730</v>
      </c>
      <c r="M421" s="181" t="s">
        <v>1532</v>
      </c>
      <c r="N421" t="s">
        <v>2540</v>
      </c>
    </row>
    <row r="422" spans="1:14" x14ac:dyDescent="0.25">
      <c r="A422" s="206" t="str">
        <f t="shared" si="14"/>
        <v/>
      </c>
      <c r="B422" s="180" t="s">
        <v>1532</v>
      </c>
      <c r="C422" s="204" t="s">
        <v>730</v>
      </c>
      <c r="D422" s="219" t="s">
        <v>1336</v>
      </c>
      <c r="E422" s="274" t="s">
        <v>2673</v>
      </c>
      <c r="I422" s="206" t="str">
        <f t="shared" si="15"/>
        <v/>
      </c>
      <c r="J422" s="155" t="s">
        <v>1336</v>
      </c>
      <c r="K422" s="219" t="s">
        <v>730</v>
      </c>
      <c r="M422" s="181" t="s">
        <v>1532</v>
      </c>
      <c r="N422" t="s">
        <v>2541</v>
      </c>
    </row>
    <row r="423" spans="1:14" x14ac:dyDescent="0.25">
      <c r="A423" s="206" t="str">
        <f t="shared" si="14"/>
        <v/>
      </c>
      <c r="B423" s="180" t="s">
        <v>1532</v>
      </c>
      <c r="C423" s="204" t="s">
        <v>730</v>
      </c>
      <c r="D423" s="219" t="s">
        <v>1336</v>
      </c>
      <c r="E423" s="274" t="s">
        <v>1922</v>
      </c>
      <c r="I423" s="206" t="str">
        <f t="shared" si="15"/>
        <v/>
      </c>
      <c r="J423" s="155" t="s">
        <v>1336</v>
      </c>
      <c r="K423" s="219" t="s">
        <v>730</v>
      </c>
      <c r="M423" s="181" t="s">
        <v>1532</v>
      </c>
      <c r="N423" t="s">
        <v>2542</v>
      </c>
    </row>
    <row r="424" spans="1:14" x14ac:dyDescent="0.25">
      <c r="A424" s="206" t="str">
        <f t="shared" si="14"/>
        <v/>
      </c>
      <c r="B424" s="180" t="s">
        <v>1532</v>
      </c>
      <c r="C424" s="204" t="s">
        <v>730</v>
      </c>
      <c r="D424" s="219" t="s">
        <v>1336</v>
      </c>
      <c r="E424" s="274" t="s">
        <v>3064</v>
      </c>
      <c r="I424" s="206" t="str">
        <f t="shared" si="15"/>
        <v/>
      </c>
      <c r="J424" s="155" t="s">
        <v>1336</v>
      </c>
      <c r="K424" s="219" t="s">
        <v>730</v>
      </c>
      <c r="M424" s="181" t="s">
        <v>1532</v>
      </c>
      <c r="N424" t="s">
        <v>2543</v>
      </c>
    </row>
    <row r="425" spans="1:14" x14ac:dyDescent="0.25">
      <c r="A425" s="206" t="str">
        <f t="shared" si="14"/>
        <v/>
      </c>
      <c r="B425" s="180" t="s">
        <v>1532</v>
      </c>
      <c r="C425" s="204" t="s">
        <v>730</v>
      </c>
      <c r="D425" s="219" t="s">
        <v>1336</v>
      </c>
      <c r="E425" s="274" t="s">
        <v>3066</v>
      </c>
      <c r="I425" s="206" t="str">
        <f t="shared" si="15"/>
        <v/>
      </c>
      <c r="J425" s="155" t="s">
        <v>1336</v>
      </c>
      <c r="K425" s="219" t="s">
        <v>730</v>
      </c>
      <c r="M425" s="181" t="s">
        <v>1532</v>
      </c>
      <c r="N425" t="s">
        <v>4058</v>
      </c>
    </row>
    <row r="426" spans="1:14" x14ac:dyDescent="0.25">
      <c r="A426" s="206" t="str">
        <f t="shared" si="14"/>
        <v/>
      </c>
      <c r="B426" s="180" t="s">
        <v>1532</v>
      </c>
      <c r="C426" s="204" t="s">
        <v>730</v>
      </c>
      <c r="D426" s="219" t="s">
        <v>1336</v>
      </c>
      <c r="E426" s="274" t="s">
        <v>3069</v>
      </c>
      <c r="I426" s="206" t="str">
        <f t="shared" si="15"/>
        <v/>
      </c>
      <c r="J426" s="155" t="s">
        <v>1336</v>
      </c>
      <c r="K426" s="219" t="s">
        <v>730</v>
      </c>
      <c r="M426" s="181" t="s">
        <v>1532</v>
      </c>
      <c r="N426" t="s">
        <v>2544</v>
      </c>
    </row>
    <row r="427" spans="1:14" x14ac:dyDescent="0.25">
      <c r="A427" s="206" t="str">
        <f t="shared" si="14"/>
        <v/>
      </c>
      <c r="B427" s="180" t="s">
        <v>1532</v>
      </c>
      <c r="C427" s="204" t="s">
        <v>730</v>
      </c>
      <c r="D427" s="219" t="s">
        <v>1336</v>
      </c>
      <c r="E427" s="274" t="s">
        <v>3071</v>
      </c>
      <c r="I427" s="206" t="str">
        <f t="shared" si="15"/>
        <v/>
      </c>
      <c r="J427" s="155" t="s">
        <v>1336</v>
      </c>
      <c r="K427" s="219" t="s">
        <v>730</v>
      </c>
      <c r="M427" s="181" t="s">
        <v>1532</v>
      </c>
      <c r="N427" t="s">
        <v>2545</v>
      </c>
    </row>
    <row r="428" spans="1:14" x14ac:dyDescent="0.25">
      <c r="A428" s="206" t="str">
        <f t="shared" si="14"/>
        <v/>
      </c>
      <c r="B428" s="180" t="s">
        <v>1532</v>
      </c>
      <c r="C428" s="204" t="s">
        <v>730</v>
      </c>
      <c r="D428" s="219" t="s">
        <v>1336</v>
      </c>
      <c r="E428" s="274" t="s">
        <v>2677</v>
      </c>
      <c r="I428" s="206" t="str">
        <f t="shared" si="15"/>
        <v/>
      </c>
      <c r="J428" s="155" t="s">
        <v>1336</v>
      </c>
      <c r="K428" s="219" t="s">
        <v>730</v>
      </c>
      <c r="M428" s="181" t="s">
        <v>1532</v>
      </c>
      <c r="N428" t="s">
        <v>2546</v>
      </c>
    </row>
    <row r="429" spans="1:14" x14ac:dyDescent="0.25">
      <c r="A429" s="206" t="str">
        <f t="shared" si="14"/>
        <v/>
      </c>
      <c r="B429" s="180" t="s">
        <v>1532</v>
      </c>
      <c r="C429" s="204" t="s">
        <v>730</v>
      </c>
      <c r="D429" s="219" t="s">
        <v>1336</v>
      </c>
      <c r="E429" s="274" t="s">
        <v>2853</v>
      </c>
      <c r="I429" s="206" t="str">
        <f t="shared" si="15"/>
        <v/>
      </c>
      <c r="J429" s="155" t="s">
        <v>1336</v>
      </c>
      <c r="K429" s="219" t="s">
        <v>730</v>
      </c>
      <c r="M429" s="181" t="s">
        <v>1532</v>
      </c>
      <c r="N429" t="s">
        <v>2547</v>
      </c>
    </row>
    <row r="430" spans="1:14" x14ac:dyDescent="0.25">
      <c r="A430" s="206" t="str">
        <f t="shared" si="14"/>
        <v/>
      </c>
      <c r="B430" s="180" t="s">
        <v>1532</v>
      </c>
      <c r="C430" s="204" t="s">
        <v>730</v>
      </c>
      <c r="D430" s="219" t="s">
        <v>1336</v>
      </c>
      <c r="E430" s="274" t="s">
        <v>1934</v>
      </c>
      <c r="I430" s="206" t="str">
        <f t="shared" si="15"/>
        <v/>
      </c>
      <c r="J430" s="155" t="s">
        <v>1336</v>
      </c>
      <c r="K430" s="219" t="s">
        <v>730</v>
      </c>
      <c r="M430" s="181" t="s">
        <v>1532</v>
      </c>
      <c r="N430" t="s">
        <v>2548</v>
      </c>
    </row>
    <row r="431" spans="1:14" x14ac:dyDescent="0.25">
      <c r="A431" s="206" t="str">
        <f t="shared" si="14"/>
        <v/>
      </c>
      <c r="B431" s="180" t="s">
        <v>1532</v>
      </c>
      <c r="C431" s="204" t="s">
        <v>730</v>
      </c>
      <c r="D431" s="219" t="s">
        <v>1336</v>
      </c>
      <c r="E431" s="274" t="s">
        <v>1938</v>
      </c>
      <c r="I431" s="206" t="str">
        <f t="shared" si="15"/>
        <v/>
      </c>
      <c r="J431" s="155" t="s">
        <v>1336</v>
      </c>
      <c r="K431" s="219" t="s">
        <v>730</v>
      </c>
      <c r="M431" s="181" t="s">
        <v>1532</v>
      </c>
      <c r="N431" t="s">
        <v>4059</v>
      </c>
    </row>
    <row r="432" spans="1:14" x14ac:dyDescent="0.25">
      <c r="A432" s="206" t="str">
        <f t="shared" si="14"/>
        <v/>
      </c>
      <c r="B432" s="180" t="s">
        <v>1532</v>
      </c>
      <c r="C432" s="204" t="s">
        <v>730</v>
      </c>
      <c r="D432" s="219" t="s">
        <v>1336</v>
      </c>
      <c r="E432" s="274" t="s">
        <v>1941</v>
      </c>
      <c r="I432" s="206" t="str">
        <f t="shared" si="15"/>
        <v/>
      </c>
      <c r="J432" s="155" t="s">
        <v>1336</v>
      </c>
      <c r="K432" s="219" t="s">
        <v>730</v>
      </c>
      <c r="M432" s="181" t="s">
        <v>1532</v>
      </c>
      <c r="N432" t="s">
        <v>2549</v>
      </c>
    </row>
    <row r="433" spans="1:14" x14ac:dyDescent="0.25">
      <c r="A433" s="206" t="str">
        <f t="shared" si="14"/>
        <v/>
      </c>
      <c r="B433" s="180" t="s">
        <v>1532</v>
      </c>
      <c r="C433" s="204" t="s">
        <v>730</v>
      </c>
      <c r="D433" s="219" t="s">
        <v>1336</v>
      </c>
      <c r="E433" s="274" t="s">
        <v>1945</v>
      </c>
      <c r="I433" s="206" t="str">
        <f t="shared" si="15"/>
        <v/>
      </c>
      <c r="J433" s="155" t="s">
        <v>1336</v>
      </c>
      <c r="K433" s="219" t="s">
        <v>730</v>
      </c>
      <c r="M433" s="181" t="s">
        <v>1532</v>
      </c>
      <c r="N433" t="s">
        <v>2550</v>
      </c>
    </row>
    <row r="434" spans="1:14" x14ac:dyDescent="0.25">
      <c r="A434" s="206" t="str">
        <f t="shared" si="14"/>
        <v/>
      </c>
      <c r="B434" s="180" t="s">
        <v>1532</v>
      </c>
      <c r="C434" s="204" t="s">
        <v>730</v>
      </c>
      <c r="D434" s="219" t="s">
        <v>1336</v>
      </c>
      <c r="E434" s="274" t="s">
        <v>2856</v>
      </c>
      <c r="I434" s="206" t="str">
        <f t="shared" si="15"/>
        <v/>
      </c>
      <c r="J434" s="155" t="s">
        <v>1336</v>
      </c>
      <c r="K434" s="219" t="s">
        <v>730</v>
      </c>
      <c r="M434" s="181" t="s">
        <v>1532</v>
      </c>
      <c r="N434" t="s">
        <v>2551</v>
      </c>
    </row>
    <row r="435" spans="1:14" x14ac:dyDescent="0.25">
      <c r="A435" s="206" t="str">
        <f t="shared" si="14"/>
        <v/>
      </c>
      <c r="B435" s="180" t="s">
        <v>1532</v>
      </c>
      <c r="C435" s="204" t="s">
        <v>730</v>
      </c>
      <c r="D435" s="219" t="s">
        <v>1336</v>
      </c>
      <c r="E435" s="274" t="s">
        <v>1951</v>
      </c>
      <c r="I435" s="206" t="str">
        <f t="shared" si="15"/>
        <v/>
      </c>
      <c r="J435" s="155" t="s">
        <v>1336</v>
      </c>
      <c r="K435" s="219" t="s">
        <v>730</v>
      </c>
      <c r="M435" s="181" t="s">
        <v>1532</v>
      </c>
      <c r="N435" t="s">
        <v>2552</v>
      </c>
    </row>
    <row r="436" spans="1:14" x14ac:dyDescent="0.25">
      <c r="A436" s="206" t="str">
        <f t="shared" si="14"/>
        <v/>
      </c>
      <c r="B436" s="180" t="s">
        <v>1532</v>
      </c>
      <c r="C436" s="204" t="s">
        <v>730</v>
      </c>
      <c r="D436" s="219" t="s">
        <v>1336</v>
      </c>
      <c r="E436" s="274" t="s">
        <v>1954</v>
      </c>
      <c r="I436" s="206" t="str">
        <f t="shared" si="15"/>
        <v/>
      </c>
      <c r="J436" s="155" t="s">
        <v>1336</v>
      </c>
      <c r="K436" s="219" t="s">
        <v>730</v>
      </c>
      <c r="M436" s="181" t="s">
        <v>1532</v>
      </c>
      <c r="N436" t="s">
        <v>2553</v>
      </c>
    </row>
    <row r="437" spans="1:14" x14ac:dyDescent="0.25">
      <c r="A437" s="206" t="str">
        <f t="shared" si="14"/>
        <v/>
      </c>
      <c r="B437" s="180" t="s">
        <v>1532</v>
      </c>
      <c r="C437" s="204" t="s">
        <v>730</v>
      </c>
      <c r="D437" s="219" t="s">
        <v>1336</v>
      </c>
      <c r="E437" s="274" t="s">
        <v>1957</v>
      </c>
      <c r="I437" s="206" t="str">
        <f t="shared" si="15"/>
        <v/>
      </c>
      <c r="J437" s="155" t="s">
        <v>1336</v>
      </c>
      <c r="K437" s="219" t="s">
        <v>730</v>
      </c>
      <c r="M437" s="181" t="s">
        <v>1532</v>
      </c>
      <c r="N437" t="s">
        <v>2554</v>
      </c>
    </row>
    <row r="438" spans="1:14" x14ac:dyDescent="0.25">
      <c r="A438" s="206" t="str">
        <f t="shared" si="14"/>
        <v/>
      </c>
      <c r="B438" s="180" t="s">
        <v>1532</v>
      </c>
      <c r="C438" s="204" t="s">
        <v>730</v>
      </c>
      <c r="D438" s="219" t="s">
        <v>1336</v>
      </c>
      <c r="E438" s="274" t="s">
        <v>1960</v>
      </c>
      <c r="I438" s="206" t="str">
        <f t="shared" si="15"/>
        <v/>
      </c>
      <c r="J438" s="155" t="s">
        <v>1336</v>
      </c>
      <c r="K438" s="219" t="s">
        <v>730</v>
      </c>
      <c r="M438" s="181" t="s">
        <v>1532</v>
      </c>
      <c r="N438" t="s">
        <v>2555</v>
      </c>
    </row>
    <row r="439" spans="1:14" x14ac:dyDescent="0.25">
      <c r="A439" s="206" t="str">
        <f t="shared" si="14"/>
        <v/>
      </c>
      <c r="B439" s="180" t="s">
        <v>1532</v>
      </c>
      <c r="C439" s="204" t="s">
        <v>730</v>
      </c>
      <c r="D439" s="219" t="s">
        <v>1336</v>
      </c>
      <c r="E439" s="274" t="s">
        <v>2857</v>
      </c>
      <c r="I439" s="206" t="str">
        <f t="shared" si="15"/>
        <v/>
      </c>
      <c r="J439" s="155" t="s">
        <v>1336</v>
      </c>
      <c r="K439" s="219" t="s">
        <v>730</v>
      </c>
      <c r="M439" s="181" t="s">
        <v>1532</v>
      </c>
      <c r="N439" t="s">
        <v>2556</v>
      </c>
    </row>
    <row r="440" spans="1:14" x14ac:dyDescent="0.25">
      <c r="A440" s="206" t="str">
        <f t="shared" si="14"/>
        <v/>
      </c>
      <c r="B440" s="180" t="s">
        <v>1532</v>
      </c>
      <c r="C440" s="204" t="s">
        <v>730</v>
      </c>
      <c r="D440" s="219" t="s">
        <v>1336</v>
      </c>
      <c r="E440" s="274" t="s">
        <v>2683</v>
      </c>
      <c r="I440" s="206" t="str">
        <f t="shared" si="15"/>
        <v/>
      </c>
      <c r="J440" s="155" t="s">
        <v>1336</v>
      </c>
      <c r="K440" s="219" t="s">
        <v>730</v>
      </c>
      <c r="M440" s="181" t="s">
        <v>1532</v>
      </c>
      <c r="N440" t="s">
        <v>2557</v>
      </c>
    </row>
    <row r="441" spans="1:14" x14ac:dyDescent="0.25">
      <c r="A441" s="206" t="str">
        <f t="shared" si="14"/>
        <v/>
      </c>
      <c r="B441" s="180" t="s">
        <v>1532</v>
      </c>
      <c r="C441" s="204" t="s">
        <v>730</v>
      </c>
      <c r="D441" s="219" t="s">
        <v>1336</v>
      </c>
      <c r="E441" s="274" t="s">
        <v>2858</v>
      </c>
      <c r="I441" s="206" t="str">
        <f t="shared" si="15"/>
        <v/>
      </c>
      <c r="J441" s="155" t="s">
        <v>1336</v>
      </c>
      <c r="K441" s="219" t="s">
        <v>730</v>
      </c>
      <c r="M441" s="181" t="s">
        <v>1532</v>
      </c>
      <c r="N441" t="s">
        <v>4060</v>
      </c>
    </row>
    <row r="442" spans="1:14" x14ac:dyDescent="0.25">
      <c r="A442" s="206" t="str">
        <f t="shared" si="14"/>
        <v/>
      </c>
      <c r="B442" s="180" t="s">
        <v>1532</v>
      </c>
      <c r="C442" s="204" t="s">
        <v>730</v>
      </c>
      <c r="D442" s="219" t="s">
        <v>1336</v>
      </c>
      <c r="E442" s="274" t="s">
        <v>2022</v>
      </c>
      <c r="I442" s="206" t="str">
        <f t="shared" si="15"/>
        <v/>
      </c>
      <c r="J442" s="155" t="s">
        <v>1336</v>
      </c>
      <c r="K442" s="219" t="s">
        <v>730</v>
      </c>
      <c r="M442" s="181" t="s">
        <v>1532</v>
      </c>
      <c r="N442" t="s">
        <v>2558</v>
      </c>
    </row>
    <row r="443" spans="1:14" x14ac:dyDescent="0.25">
      <c r="A443" s="206" t="str">
        <f t="shared" si="14"/>
        <v/>
      </c>
      <c r="B443" s="180" t="s">
        <v>1532</v>
      </c>
      <c r="C443" s="204" t="s">
        <v>730</v>
      </c>
      <c r="D443" s="219" t="s">
        <v>1336</v>
      </c>
      <c r="E443" s="274" t="s">
        <v>2024</v>
      </c>
      <c r="I443" s="206" t="str">
        <f t="shared" si="15"/>
        <v/>
      </c>
      <c r="J443" s="155" t="s">
        <v>1336</v>
      </c>
      <c r="K443" s="219" t="s">
        <v>730</v>
      </c>
      <c r="M443" s="181" t="s">
        <v>1532</v>
      </c>
      <c r="N443" t="s">
        <v>2559</v>
      </c>
    </row>
    <row r="444" spans="1:14" x14ac:dyDescent="0.25">
      <c r="A444" s="206" t="str">
        <f t="shared" si="14"/>
        <v/>
      </c>
      <c r="B444" s="180" t="s">
        <v>1532</v>
      </c>
      <c r="C444" s="204" t="s">
        <v>730</v>
      </c>
      <c r="D444" s="219" t="s">
        <v>1336</v>
      </c>
      <c r="E444" s="274" t="s">
        <v>2759</v>
      </c>
      <c r="I444" s="206" t="str">
        <f t="shared" si="15"/>
        <v/>
      </c>
      <c r="J444" s="155" t="s">
        <v>1336</v>
      </c>
      <c r="K444" s="219" t="s">
        <v>730</v>
      </c>
      <c r="M444" s="181" t="s">
        <v>1532</v>
      </c>
      <c r="N444" t="s">
        <v>2560</v>
      </c>
    </row>
    <row r="445" spans="1:14" x14ac:dyDescent="0.25">
      <c r="A445" s="206" t="str">
        <f t="shared" si="14"/>
        <v/>
      </c>
      <c r="B445" s="180" t="s">
        <v>1532</v>
      </c>
      <c r="C445" s="204" t="s">
        <v>730</v>
      </c>
      <c r="D445" s="219" t="s">
        <v>1336</v>
      </c>
      <c r="E445" s="274" t="s">
        <v>2028</v>
      </c>
      <c r="I445" s="206" t="str">
        <f t="shared" si="15"/>
        <v/>
      </c>
      <c r="J445" s="155" t="s">
        <v>1336</v>
      </c>
      <c r="K445" s="219" t="s">
        <v>730</v>
      </c>
      <c r="M445" s="181" t="s">
        <v>1532</v>
      </c>
      <c r="N445" t="s">
        <v>4061</v>
      </c>
    </row>
    <row r="446" spans="1:14" x14ac:dyDescent="0.25">
      <c r="A446" s="206" t="str">
        <f t="shared" si="14"/>
        <v/>
      </c>
      <c r="B446" s="180" t="s">
        <v>1532</v>
      </c>
      <c r="C446" s="204" t="s">
        <v>730</v>
      </c>
      <c r="D446" s="219" t="s">
        <v>1336</v>
      </c>
      <c r="E446" s="274" t="s">
        <v>2614</v>
      </c>
      <c r="I446" s="206" t="str">
        <f t="shared" si="15"/>
        <v/>
      </c>
      <c r="J446" s="155" t="s">
        <v>1336</v>
      </c>
      <c r="K446" s="219" t="s">
        <v>730</v>
      </c>
      <c r="M446" s="181" t="s">
        <v>1532</v>
      </c>
      <c r="N446" t="s">
        <v>2561</v>
      </c>
    </row>
    <row r="447" spans="1:14" x14ac:dyDescent="0.25">
      <c r="A447" s="206" t="str">
        <f t="shared" si="14"/>
        <v/>
      </c>
      <c r="B447" s="180" t="s">
        <v>1532</v>
      </c>
      <c r="C447" s="204" t="s">
        <v>730</v>
      </c>
      <c r="D447" s="219" t="s">
        <v>1336</v>
      </c>
      <c r="E447" s="274" t="s">
        <v>2032</v>
      </c>
      <c r="I447" s="206" t="str">
        <f t="shared" si="15"/>
        <v/>
      </c>
      <c r="J447" s="155" t="s">
        <v>1336</v>
      </c>
      <c r="K447" s="219" t="s">
        <v>730</v>
      </c>
      <c r="M447" s="181" t="s">
        <v>1532</v>
      </c>
      <c r="N447" t="s">
        <v>2562</v>
      </c>
    </row>
    <row r="448" spans="1:14" x14ac:dyDescent="0.25">
      <c r="A448" s="206" t="str">
        <f t="shared" si="14"/>
        <v/>
      </c>
      <c r="B448" s="180" t="s">
        <v>1532</v>
      </c>
      <c r="C448" s="204" t="s">
        <v>730</v>
      </c>
      <c r="D448" s="219" t="s">
        <v>1336</v>
      </c>
      <c r="E448" s="274" t="s">
        <v>2034</v>
      </c>
      <c r="I448" s="206" t="str">
        <f t="shared" si="15"/>
        <v/>
      </c>
      <c r="J448" s="155" t="s">
        <v>1336</v>
      </c>
      <c r="K448" s="219" t="s">
        <v>730</v>
      </c>
      <c r="M448" s="181" t="s">
        <v>1532</v>
      </c>
      <c r="N448" t="s">
        <v>4062</v>
      </c>
    </row>
    <row r="449" spans="1:14" x14ac:dyDescent="0.25">
      <c r="A449" s="206" t="str">
        <f t="shared" si="14"/>
        <v/>
      </c>
      <c r="B449" s="180" t="s">
        <v>1532</v>
      </c>
      <c r="C449" s="204" t="s">
        <v>730</v>
      </c>
      <c r="D449" s="219" t="s">
        <v>1336</v>
      </c>
      <c r="E449" s="274" t="s">
        <v>2036</v>
      </c>
      <c r="I449" s="206" t="str">
        <f t="shared" si="15"/>
        <v/>
      </c>
      <c r="J449" s="155" t="s">
        <v>1336</v>
      </c>
      <c r="K449" s="219" t="s">
        <v>730</v>
      </c>
      <c r="M449" s="181" t="s">
        <v>1532</v>
      </c>
      <c r="N449" t="s">
        <v>2563</v>
      </c>
    </row>
    <row r="450" spans="1:14" x14ac:dyDescent="0.25">
      <c r="A450" s="206" t="str">
        <f t="shared" si="14"/>
        <v/>
      </c>
      <c r="B450" s="180" t="s">
        <v>1532</v>
      </c>
      <c r="C450" s="204" t="s">
        <v>730</v>
      </c>
      <c r="D450" s="219" t="s">
        <v>1336</v>
      </c>
      <c r="E450" s="274" t="s">
        <v>2037</v>
      </c>
      <c r="I450" s="206" t="str">
        <f t="shared" si="15"/>
        <v/>
      </c>
      <c r="J450" s="155" t="s">
        <v>1336</v>
      </c>
      <c r="K450" s="219" t="s">
        <v>730</v>
      </c>
      <c r="M450" s="181" t="s">
        <v>1532</v>
      </c>
      <c r="N450" t="s">
        <v>2564</v>
      </c>
    </row>
    <row r="451" spans="1:14" x14ac:dyDescent="0.25">
      <c r="A451" s="206" t="str">
        <f t="shared" ref="A451:A514" si="16">IF($A$1=B451,C451,IF($A$1=D451,E451,""))</f>
        <v/>
      </c>
      <c r="B451" s="180" t="s">
        <v>1532</v>
      </c>
      <c r="C451" s="204" t="s">
        <v>730</v>
      </c>
      <c r="D451" s="219" t="s">
        <v>1336</v>
      </c>
      <c r="E451" s="274" t="s">
        <v>3157</v>
      </c>
      <c r="I451" s="206" t="str">
        <f t="shared" si="15"/>
        <v/>
      </c>
      <c r="J451" s="155" t="s">
        <v>1336</v>
      </c>
      <c r="K451" s="219" t="s">
        <v>730</v>
      </c>
      <c r="M451" s="181" t="s">
        <v>1532</v>
      </c>
      <c r="N451" t="s">
        <v>2565</v>
      </c>
    </row>
    <row r="452" spans="1:14" x14ac:dyDescent="0.25">
      <c r="A452" s="206" t="str">
        <f t="shared" si="16"/>
        <v/>
      </c>
      <c r="B452" s="180" t="s">
        <v>1532</v>
      </c>
      <c r="C452" s="204" t="s">
        <v>730</v>
      </c>
      <c r="D452" s="219" t="s">
        <v>1336</v>
      </c>
      <c r="E452" s="274" t="s">
        <v>1642</v>
      </c>
      <c r="I452" s="206" t="str">
        <f t="shared" si="15"/>
        <v/>
      </c>
      <c r="J452" s="155" t="s">
        <v>1336</v>
      </c>
      <c r="K452" s="219" t="s">
        <v>730</v>
      </c>
      <c r="M452" s="181" t="s">
        <v>1532</v>
      </c>
      <c r="N452" t="s">
        <v>2566</v>
      </c>
    </row>
    <row r="453" spans="1:14" x14ac:dyDescent="0.25">
      <c r="A453" s="206" t="str">
        <f t="shared" si="16"/>
        <v/>
      </c>
      <c r="B453" s="180" t="s">
        <v>1532</v>
      </c>
      <c r="C453" s="204" t="s">
        <v>730</v>
      </c>
      <c r="D453" s="219" t="s">
        <v>1336</v>
      </c>
      <c r="E453" s="274" t="s">
        <v>2825</v>
      </c>
      <c r="I453" s="206" t="str">
        <f t="shared" si="15"/>
        <v/>
      </c>
      <c r="J453" s="155" t="s">
        <v>1336</v>
      </c>
      <c r="K453" s="219" t="s">
        <v>730</v>
      </c>
      <c r="M453" s="181" t="s">
        <v>1532</v>
      </c>
      <c r="N453" t="s">
        <v>4063</v>
      </c>
    </row>
    <row r="454" spans="1:14" x14ac:dyDescent="0.25">
      <c r="A454" s="206" t="str">
        <f t="shared" si="16"/>
        <v/>
      </c>
      <c r="B454" s="180" t="s">
        <v>1532</v>
      </c>
      <c r="C454" s="204" t="s">
        <v>730</v>
      </c>
      <c r="D454" s="219" t="s">
        <v>1336</v>
      </c>
      <c r="E454" s="274" t="s">
        <v>1697</v>
      </c>
      <c r="I454" s="206" t="str">
        <f t="shared" si="15"/>
        <v/>
      </c>
      <c r="J454" s="155" t="s">
        <v>1336</v>
      </c>
      <c r="K454" s="219" t="s">
        <v>730</v>
      </c>
      <c r="M454" s="181" t="s">
        <v>1532</v>
      </c>
      <c r="N454" t="s">
        <v>4064</v>
      </c>
    </row>
    <row r="455" spans="1:14" x14ac:dyDescent="0.25">
      <c r="A455" s="206" t="str">
        <f t="shared" si="16"/>
        <v/>
      </c>
      <c r="B455" s="180" t="s">
        <v>1532</v>
      </c>
      <c r="C455" s="204" t="s">
        <v>730</v>
      </c>
      <c r="D455" s="219" t="s">
        <v>1336</v>
      </c>
      <c r="E455" s="274" t="s">
        <v>1706</v>
      </c>
      <c r="I455" s="206" t="str">
        <f t="shared" si="15"/>
        <v/>
      </c>
      <c r="J455" s="155" t="s">
        <v>1336</v>
      </c>
      <c r="K455" s="219" t="s">
        <v>730</v>
      </c>
      <c r="M455" s="181" t="s">
        <v>1532</v>
      </c>
      <c r="N455" t="s">
        <v>4065</v>
      </c>
    </row>
    <row r="456" spans="1:14" x14ac:dyDescent="0.25">
      <c r="A456" s="206" t="str">
        <f t="shared" si="16"/>
        <v/>
      </c>
      <c r="B456" s="180" t="s">
        <v>1532</v>
      </c>
      <c r="C456" s="204" t="s">
        <v>730</v>
      </c>
      <c r="D456" s="219" t="s">
        <v>1336</v>
      </c>
      <c r="E456" s="274" t="s">
        <v>1714</v>
      </c>
      <c r="I456" s="206" t="str">
        <f t="shared" si="15"/>
        <v/>
      </c>
      <c r="J456" s="155" t="s">
        <v>1336</v>
      </c>
      <c r="K456" s="219" t="s">
        <v>730</v>
      </c>
      <c r="M456" s="181" t="s">
        <v>1532</v>
      </c>
      <c r="N456" t="s">
        <v>4066</v>
      </c>
    </row>
    <row r="457" spans="1:14" x14ac:dyDescent="0.25">
      <c r="A457" s="206" t="str">
        <f t="shared" si="16"/>
        <v/>
      </c>
      <c r="B457" s="180" t="s">
        <v>1532</v>
      </c>
      <c r="C457" s="204" t="s">
        <v>730</v>
      </c>
      <c r="D457" s="219" t="s">
        <v>1336</v>
      </c>
      <c r="E457" s="274" t="s">
        <v>1725</v>
      </c>
      <c r="I457" s="206" t="str">
        <f t="shared" si="15"/>
        <v/>
      </c>
      <c r="J457" s="155" t="s">
        <v>1336</v>
      </c>
      <c r="K457" s="219" t="s">
        <v>730</v>
      </c>
      <c r="M457" s="181" t="s">
        <v>1532</v>
      </c>
      <c r="N457" t="s">
        <v>4067</v>
      </c>
    </row>
    <row r="458" spans="1:14" x14ac:dyDescent="0.25">
      <c r="A458" s="206" t="str">
        <f t="shared" si="16"/>
        <v/>
      </c>
      <c r="B458" s="180" t="s">
        <v>1532</v>
      </c>
      <c r="C458" s="204" t="s">
        <v>730</v>
      </c>
      <c r="D458" s="219" t="s">
        <v>1336</v>
      </c>
      <c r="E458" s="274" t="s">
        <v>1731</v>
      </c>
      <c r="I458" s="206" t="str">
        <f t="shared" si="15"/>
        <v/>
      </c>
      <c r="J458" s="155" t="s">
        <v>1336</v>
      </c>
      <c r="K458" s="219" t="s">
        <v>730</v>
      </c>
      <c r="M458" s="181" t="s">
        <v>1532</v>
      </c>
      <c r="N458" t="s">
        <v>2567</v>
      </c>
    </row>
    <row r="459" spans="1:14" x14ac:dyDescent="0.25">
      <c r="A459" s="206" t="str">
        <f t="shared" si="16"/>
        <v/>
      </c>
      <c r="B459" s="180" t="s">
        <v>1532</v>
      </c>
      <c r="C459" s="204" t="s">
        <v>730</v>
      </c>
      <c r="D459" s="219" t="s">
        <v>1336</v>
      </c>
      <c r="E459" s="274" t="s">
        <v>2833</v>
      </c>
      <c r="I459" s="206" t="str">
        <f t="shared" si="15"/>
        <v/>
      </c>
      <c r="J459" s="155" t="s">
        <v>1336</v>
      </c>
      <c r="K459" s="219" t="s">
        <v>730</v>
      </c>
      <c r="M459" s="181" t="s">
        <v>1532</v>
      </c>
      <c r="N459" t="s">
        <v>2568</v>
      </c>
    </row>
    <row r="460" spans="1:14" x14ac:dyDescent="0.25">
      <c r="A460" s="206" t="str">
        <f t="shared" si="16"/>
        <v/>
      </c>
      <c r="B460" s="180" t="s">
        <v>1532</v>
      </c>
      <c r="C460" s="204" t="s">
        <v>730</v>
      </c>
      <c r="D460" s="219" t="s">
        <v>1336</v>
      </c>
      <c r="E460" s="274" t="s">
        <v>1738</v>
      </c>
      <c r="I460" s="206" t="str">
        <f t="shared" si="15"/>
        <v/>
      </c>
      <c r="J460" s="155" t="s">
        <v>1336</v>
      </c>
      <c r="K460" s="219" t="s">
        <v>730</v>
      </c>
      <c r="M460" s="181" t="s">
        <v>1532</v>
      </c>
      <c r="N460" t="s">
        <v>2569</v>
      </c>
    </row>
    <row r="461" spans="1:14" x14ac:dyDescent="0.25">
      <c r="A461" s="206" t="str">
        <f t="shared" si="16"/>
        <v/>
      </c>
      <c r="B461" s="180" t="s">
        <v>1532</v>
      </c>
      <c r="C461" s="204" t="s">
        <v>730</v>
      </c>
      <c r="D461" s="219" t="s">
        <v>1336</v>
      </c>
      <c r="E461" s="274" t="s">
        <v>1740</v>
      </c>
      <c r="I461" s="206" t="str">
        <f t="shared" si="15"/>
        <v/>
      </c>
      <c r="J461" s="155" t="s">
        <v>1336</v>
      </c>
      <c r="K461" s="219" t="s">
        <v>730</v>
      </c>
      <c r="M461" s="181" t="s">
        <v>1532</v>
      </c>
      <c r="N461" t="s">
        <v>2570</v>
      </c>
    </row>
    <row r="462" spans="1:14" x14ac:dyDescent="0.25">
      <c r="A462" s="206" t="str">
        <f t="shared" si="16"/>
        <v/>
      </c>
      <c r="B462" s="180" t="s">
        <v>1532</v>
      </c>
      <c r="C462" s="204" t="s">
        <v>730</v>
      </c>
      <c r="D462" s="219" t="s">
        <v>1336</v>
      </c>
      <c r="E462" s="274" t="s">
        <v>1743</v>
      </c>
      <c r="I462" s="206" t="str">
        <f t="shared" si="15"/>
        <v/>
      </c>
      <c r="J462" s="155" t="s">
        <v>1336</v>
      </c>
      <c r="K462" s="219" t="s">
        <v>730</v>
      </c>
      <c r="M462" s="181" t="s">
        <v>1532</v>
      </c>
      <c r="N462" t="s">
        <v>2571</v>
      </c>
    </row>
    <row r="463" spans="1:14" x14ac:dyDescent="0.25">
      <c r="A463" s="206" t="str">
        <f t="shared" si="16"/>
        <v/>
      </c>
      <c r="B463" s="180" t="s">
        <v>1532</v>
      </c>
      <c r="C463" s="204" t="s">
        <v>730</v>
      </c>
      <c r="D463" s="219" t="s">
        <v>1336</v>
      </c>
      <c r="E463" s="274" t="s">
        <v>1746</v>
      </c>
      <c r="I463" s="206" t="str">
        <f t="shared" si="15"/>
        <v/>
      </c>
      <c r="J463" s="155" t="s">
        <v>1336</v>
      </c>
      <c r="K463" s="219" t="s">
        <v>730</v>
      </c>
      <c r="M463" s="181" t="s">
        <v>1532</v>
      </c>
      <c r="N463" t="s">
        <v>2572</v>
      </c>
    </row>
    <row r="464" spans="1:14" x14ac:dyDescent="0.25">
      <c r="A464" s="206" t="str">
        <f t="shared" si="16"/>
        <v/>
      </c>
      <c r="B464" s="180" t="s">
        <v>1532</v>
      </c>
      <c r="C464" s="204" t="s">
        <v>730</v>
      </c>
      <c r="D464" s="219" t="s">
        <v>1336</v>
      </c>
      <c r="E464" s="274" t="s">
        <v>1750</v>
      </c>
      <c r="I464" s="206" t="str">
        <f t="shared" si="15"/>
        <v/>
      </c>
      <c r="J464" s="155" t="s">
        <v>1336</v>
      </c>
      <c r="K464" s="219" t="s">
        <v>730</v>
      </c>
      <c r="M464" s="181" t="s">
        <v>1532</v>
      </c>
      <c r="N464" t="s">
        <v>2573</v>
      </c>
    </row>
    <row r="465" spans="1:14" x14ac:dyDescent="0.25">
      <c r="A465" s="206" t="str">
        <f t="shared" si="16"/>
        <v/>
      </c>
      <c r="B465" s="180" t="s">
        <v>1532</v>
      </c>
      <c r="C465" s="204" t="s">
        <v>730</v>
      </c>
      <c r="D465" s="219" t="s">
        <v>1336</v>
      </c>
      <c r="E465" s="274" t="s">
        <v>1753</v>
      </c>
      <c r="I465" s="206" t="str">
        <f t="shared" si="15"/>
        <v/>
      </c>
      <c r="J465" s="155" t="s">
        <v>1336</v>
      </c>
      <c r="K465" s="219" t="s">
        <v>730</v>
      </c>
      <c r="M465" s="181" t="s">
        <v>1532</v>
      </c>
      <c r="N465" t="s">
        <v>4068</v>
      </c>
    </row>
    <row r="466" spans="1:14" x14ac:dyDescent="0.25">
      <c r="A466" s="206" t="str">
        <f t="shared" si="16"/>
        <v/>
      </c>
      <c r="B466" s="180" t="s">
        <v>1532</v>
      </c>
      <c r="C466" s="204" t="s">
        <v>730</v>
      </c>
      <c r="D466" s="219" t="s">
        <v>1336</v>
      </c>
      <c r="E466" s="274" t="s">
        <v>1762</v>
      </c>
      <c r="I466" s="206" t="str">
        <f t="shared" si="15"/>
        <v/>
      </c>
      <c r="J466" s="155" t="s">
        <v>1336</v>
      </c>
      <c r="K466" s="219" t="s">
        <v>730</v>
      </c>
      <c r="M466" s="181" t="s">
        <v>1532</v>
      </c>
      <c r="N466" t="s">
        <v>2574</v>
      </c>
    </row>
    <row r="467" spans="1:14" x14ac:dyDescent="0.25">
      <c r="A467" s="206" t="str">
        <f t="shared" si="16"/>
        <v/>
      </c>
      <c r="B467" s="180" t="s">
        <v>1532</v>
      </c>
      <c r="C467" s="204" t="s">
        <v>730</v>
      </c>
      <c r="D467" s="219" t="s">
        <v>1336</v>
      </c>
      <c r="E467" s="274" t="s">
        <v>2762</v>
      </c>
      <c r="I467" s="206" t="str">
        <f t="shared" si="15"/>
        <v/>
      </c>
      <c r="J467" s="155" t="s">
        <v>1336</v>
      </c>
      <c r="K467" s="219" t="s">
        <v>730</v>
      </c>
      <c r="M467" s="181" t="s">
        <v>1532</v>
      </c>
      <c r="N467" t="s">
        <v>2575</v>
      </c>
    </row>
    <row r="468" spans="1:14" x14ac:dyDescent="0.25">
      <c r="A468" s="206" t="str">
        <f t="shared" si="16"/>
        <v/>
      </c>
      <c r="B468" s="180" t="s">
        <v>1532</v>
      </c>
      <c r="C468" s="204" t="s">
        <v>730</v>
      </c>
      <c r="D468" s="219" t="s">
        <v>1336</v>
      </c>
      <c r="E468" s="274" t="s">
        <v>1771</v>
      </c>
      <c r="I468" s="206" t="str">
        <f t="shared" si="15"/>
        <v/>
      </c>
      <c r="J468" s="155" t="s">
        <v>1336</v>
      </c>
      <c r="K468" s="219" t="s">
        <v>730</v>
      </c>
      <c r="M468" s="181" t="s">
        <v>1532</v>
      </c>
      <c r="N468" t="s">
        <v>4069</v>
      </c>
    </row>
    <row r="469" spans="1:14" x14ac:dyDescent="0.25">
      <c r="A469" s="206" t="str">
        <f t="shared" si="16"/>
        <v/>
      </c>
      <c r="B469" s="180" t="s">
        <v>1532</v>
      </c>
      <c r="C469" s="204" t="s">
        <v>730</v>
      </c>
      <c r="D469" s="219" t="s">
        <v>1336</v>
      </c>
      <c r="E469" s="274" t="s">
        <v>1777</v>
      </c>
      <c r="I469" s="206" t="str">
        <f t="shared" si="15"/>
        <v/>
      </c>
      <c r="J469" s="155" t="s">
        <v>1336</v>
      </c>
      <c r="K469" s="219" t="s">
        <v>730</v>
      </c>
      <c r="M469" s="181" t="s">
        <v>1532</v>
      </c>
      <c r="N469" t="s">
        <v>2576</v>
      </c>
    </row>
    <row r="470" spans="1:14" x14ac:dyDescent="0.25">
      <c r="A470" s="206" t="str">
        <f t="shared" si="16"/>
        <v/>
      </c>
      <c r="B470" s="180" t="s">
        <v>1532</v>
      </c>
      <c r="C470" s="204" t="s">
        <v>730</v>
      </c>
      <c r="D470" s="219" t="s">
        <v>1336</v>
      </c>
      <c r="E470" s="274" t="s">
        <v>1782</v>
      </c>
      <c r="I470" s="206" t="str">
        <f t="shared" si="15"/>
        <v/>
      </c>
      <c r="J470" s="155" t="s">
        <v>1336</v>
      </c>
      <c r="K470" s="219" t="s">
        <v>730</v>
      </c>
      <c r="M470" s="181" t="s">
        <v>1532</v>
      </c>
      <c r="N470" t="s">
        <v>4070</v>
      </c>
    </row>
    <row r="471" spans="1:14" x14ac:dyDescent="0.25">
      <c r="A471" s="206" t="str">
        <f t="shared" si="16"/>
        <v/>
      </c>
      <c r="B471" s="180" t="s">
        <v>1532</v>
      </c>
      <c r="C471" s="204" t="s">
        <v>730</v>
      </c>
      <c r="D471" s="219" t="s">
        <v>1336</v>
      </c>
      <c r="E471" s="274" t="s">
        <v>1788</v>
      </c>
      <c r="I471" s="206" t="str">
        <f t="shared" si="15"/>
        <v/>
      </c>
      <c r="J471" s="155" t="s">
        <v>1336</v>
      </c>
      <c r="K471" s="219" t="s">
        <v>730</v>
      </c>
      <c r="M471" s="181" t="s">
        <v>1532</v>
      </c>
      <c r="N471" t="s">
        <v>4071</v>
      </c>
    </row>
    <row r="472" spans="1:14" x14ac:dyDescent="0.25">
      <c r="A472" s="206" t="str">
        <f t="shared" si="16"/>
        <v/>
      </c>
      <c r="B472" s="180" t="s">
        <v>1532</v>
      </c>
      <c r="C472" s="204" t="s">
        <v>730</v>
      </c>
      <c r="D472" s="219" t="s">
        <v>1336</v>
      </c>
      <c r="E472" s="274" t="s">
        <v>1792</v>
      </c>
      <c r="I472" s="206" t="str">
        <f t="shared" si="15"/>
        <v/>
      </c>
      <c r="J472" s="155" t="s">
        <v>1336</v>
      </c>
      <c r="K472" s="219" t="s">
        <v>730</v>
      </c>
      <c r="M472" s="181" t="s">
        <v>1532</v>
      </c>
      <c r="N472" t="s">
        <v>2577</v>
      </c>
    </row>
    <row r="473" spans="1:14" x14ac:dyDescent="0.25">
      <c r="A473" s="206" t="str">
        <f t="shared" si="16"/>
        <v/>
      </c>
      <c r="B473" s="180" t="s">
        <v>1532</v>
      </c>
      <c r="C473" s="204" t="s">
        <v>730</v>
      </c>
      <c r="D473" s="219" t="s">
        <v>1336</v>
      </c>
      <c r="E473" s="274" t="s">
        <v>2949</v>
      </c>
      <c r="I473" s="206" t="str">
        <f t="shared" si="15"/>
        <v/>
      </c>
      <c r="J473" s="155" t="s">
        <v>1336</v>
      </c>
      <c r="K473" s="219" t="s">
        <v>730</v>
      </c>
      <c r="M473" s="181" t="s">
        <v>1532</v>
      </c>
      <c r="N473" t="s">
        <v>4072</v>
      </c>
    </row>
    <row r="474" spans="1:14" x14ac:dyDescent="0.25">
      <c r="A474" s="206" t="str">
        <f t="shared" si="16"/>
        <v/>
      </c>
      <c r="B474" s="180" t="s">
        <v>1532</v>
      </c>
      <c r="C474" s="204" t="s">
        <v>730</v>
      </c>
      <c r="D474" s="219" t="s">
        <v>1336</v>
      </c>
      <c r="E474" s="274" t="s">
        <v>1796</v>
      </c>
      <c r="I474" s="206" t="str">
        <f t="shared" si="15"/>
        <v/>
      </c>
      <c r="J474" s="155" t="s">
        <v>1336</v>
      </c>
      <c r="K474" s="219" t="s">
        <v>730</v>
      </c>
      <c r="M474" s="181" t="s">
        <v>1532</v>
      </c>
      <c r="N474" t="s">
        <v>2578</v>
      </c>
    </row>
    <row r="475" spans="1:14" x14ac:dyDescent="0.25">
      <c r="A475" s="206" t="str">
        <f t="shared" si="16"/>
        <v/>
      </c>
      <c r="B475" s="180" t="s">
        <v>1532</v>
      </c>
      <c r="C475" s="204" t="s">
        <v>730</v>
      </c>
      <c r="D475" s="219" t="s">
        <v>1336</v>
      </c>
      <c r="E475" s="274" t="s">
        <v>1799</v>
      </c>
      <c r="I475" s="206" t="str">
        <f t="shared" si="15"/>
        <v/>
      </c>
      <c r="J475" s="155" t="s">
        <v>1336</v>
      </c>
      <c r="K475" s="219" t="s">
        <v>730</v>
      </c>
      <c r="M475" s="181" t="s">
        <v>1532</v>
      </c>
      <c r="N475" t="s">
        <v>4073</v>
      </c>
    </row>
    <row r="476" spans="1:14" x14ac:dyDescent="0.25">
      <c r="A476" s="206" t="str">
        <f t="shared" si="16"/>
        <v/>
      </c>
      <c r="B476" s="180" t="s">
        <v>1532</v>
      </c>
      <c r="C476" s="204" t="s">
        <v>730</v>
      </c>
      <c r="D476" s="219" t="s">
        <v>1336</v>
      </c>
      <c r="E476" s="274" t="s">
        <v>1802</v>
      </c>
      <c r="I476" s="206" t="str">
        <f t="shared" si="15"/>
        <v/>
      </c>
      <c r="J476" s="155" t="s">
        <v>1336</v>
      </c>
      <c r="K476" s="219" t="s">
        <v>730</v>
      </c>
      <c r="M476" s="181" t="s">
        <v>1532</v>
      </c>
      <c r="N476" t="s">
        <v>2579</v>
      </c>
    </row>
    <row r="477" spans="1:14" x14ac:dyDescent="0.25">
      <c r="A477" s="206" t="str">
        <f t="shared" si="16"/>
        <v/>
      </c>
      <c r="B477" s="180" t="s">
        <v>1532</v>
      </c>
      <c r="C477" s="204" t="s">
        <v>730</v>
      </c>
      <c r="D477" s="219" t="s">
        <v>1336</v>
      </c>
      <c r="E477" s="274" t="s">
        <v>1805</v>
      </c>
      <c r="I477" s="206" t="str">
        <f t="shared" si="15"/>
        <v/>
      </c>
      <c r="J477" s="155" t="s">
        <v>1336</v>
      </c>
      <c r="K477" s="219" t="s">
        <v>730</v>
      </c>
      <c r="M477" s="181" t="s">
        <v>1532</v>
      </c>
      <c r="N477" t="s">
        <v>2580</v>
      </c>
    </row>
    <row r="478" spans="1:14" x14ac:dyDescent="0.25">
      <c r="A478" s="206" t="str">
        <f t="shared" si="16"/>
        <v/>
      </c>
      <c r="B478" s="180" t="s">
        <v>1532</v>
      </c>
      <c r="C478" s="204" t="s">
        <v>730</v>
      </c>
      <c r="D478" s="219" t="s">
        <v>1336</v>
      </c>
      <c r="E478" s="274" t="s">
        <v>2649</v>
      </c>
      <c r="I478" s="206" t="str">
        <f t="shared" si="15"/>
        <v/>
      </c>
      <c r="J478" s="155" t="s">
        <v>1336</v>
      </c>
      <c r="K478" s="219" t="s">
        <v>730</v>
      </c>
      <c r="M478" s="181" t="s">
        <v>1532</v>
      </c>
      <c r="N478" t="s">
        <v>4074</v>
      </c>
    </row>
    <row r="479" spans="1:14" x14ac:dyDescent="0.25">
      <c r="A479" s="206" t="str">
        <f t="shared" si="16"/>
        <v/>
      </c>
      <c r="B479" s="180" t="s">
        <v>1532</v>
      </c>
      <c r="C479" s="204" t="s">
        <v>730</v>
      </c>
      <c r="D479" s="219" t="s">
        <v>1336</v>
      </c>
      <c r="E479" s="274" t="s">
        <v>1821</v>
      </c>
      <c r="I479" s="206" t="str">
        <f t="shared" si="15"/>
        <v/>
      </c>
      <c r="J479" s="155" t="s">
        <v>1336</v>
      </c>
      <c r="K479" s="219" t="s">
        <v>730</v>
      </c>
      <c r="M479" s="181" t="s">
        <v>1532</v>
      </c>
      <c r="N479" t="s">
        <v>2581</v>
      </c>
    </row>
    <row r="480" spans="1:14" x14ac:dyDescent="0.25">
      <c r="A480" s="206" t="str">
        <f t="shared" si="16"/>
        <v/>
      </c>
      <c r="B480" s="180" t="s">
        <v>1532</v>
      </c>
      <c r="C480" s="204" t="s">
        <v>730</v>
      </c>
      <c r="D480" s="219" t="s">
        <v>1336</v>
      </c>
      <c r="E480" s="274" t="s">
        <v>1825</v>
      </c>
      <c r="I480" s="206" t="str">
        <f t="shared" ref="I480:I499" si="17">IF($I$30=J480,K480,IF($I$30=M480,N480,""))</f>
        <v/>
      </c>
      <c r="J480" s="155" t="s">
        <v>1336</v>
      </c>
      <c r="K480" s="219" t="s">
        <v>730</v>
      </c>
      <c r="M480" s="181" t="s">
        <v>1532</v>
      </c>
      <c r="N480" t="s">
        <v>4075</v>
      </c>
    </row>
    <row r="481" spans="1:14" x14ac:dyDescent="0.25">
      <c r="A481" s="206" t="str">
        <f t="shared" si="16"/>
        <v/>
      </c>
      <c r="B481" s="180" t="s">
        <v>1532</v>
      </c>
      <c r="C481" s="204" t="s">
        <v>730</v>
      </c>
      <c r="D481" s="219" t="s">
        <v>1336</v>
      </c>
      <c r="E481" s="274" t="s">
        <v>1831</v>
      </c>
      <c r="I481" s="206" t="str">
        <f t="shared" si="17"/>
        <v/>
      </c>
      <c r="J481" s="155" t="s">
        <v>1336</v>
      </c>
      <c r="K481" s="219" t="s">
        <v>730</v>
      </c>
      <c r="M481" s="181" t="s">
        <v>1532</v>
      </c>
      <c r="N481" t="s">
        <v>2582</v>
      </c>
    </row>
    <row r="482" spans="1:14" x14ac:dyDescent="0.25">
      <c r="A482" s="206" t="str">
        <f t="shared" si="16"/>
        <v/>
      </c>
      <c r="B482" s="180" t="s">
        <v>1532</v>
      </c>
      <c r="C482" s="204" t="s">
        <v>730</v>
      </c>
      <c r="D482" s="219" t="s">
        <v>1336</v>
      </c>
      <c r="E482" s="274" t="s">
        <v>1835</v>
      </c>
      <c r="I482" s="206" t="str">
        <f t="shared" si="17"/>
        <v/>
      </c>
      <c r="J482" s="155" t="s">
        <v>1336</v>
      </c>
      <c r="K482" s="219" t="s">
        <v>730</v>
      </c>
      <c r="M482" s="181" t="s">
        <v>1532</v>
      </c>
      <c r="N482" t="s">
        <v>4076</v>
      </c>
    </row>
    <row r="483" spans="1:14" x14ac:dyDescent="0.25">
      <c r="A483" s="206" t="str">
        <f t="shared" si="16"/>
        <v/>
      </c>
      <c r="B483" s="180" t="s">
        <v>1532</v>
      </c>
      <c r="C483" s="204" t="s">
        <v>730</v>
      </c>
      <c r="D483" s="219" t="s">
        <v>1336</v>
      </c>
      <c r="E483" s="274" t="s">
        <v>1838</v>
      </c>
      <c r="I483" s="206" t="str">
        <f t="shared" si="17"/>
        <v/>
      </c>
      <c r="J483" s="155" t="s">
        <v>1336</v>
      </c>
      <c r="K483" s="219" t="s">
        <v>730</v>
      </c>
      <c r="M483" s="181" t="s">
        <v>1532</v>
      </c>
      <c r="N483" t="s">
        <v>4077</v>
      </c>
    </row>
    <row r="484" spans="1:14" x14ac:dyDescent="0.25">
      <c r="A484" s="206" t="str">
        <f t="shared" si="16"/>
        <v/>
      </c>
      <c r="B484" s="180" t="s">
        <v>1532</v>
      </c>
      <c r="C484" s="204" t="s">
        <v>730</v>
      </c>
      <c r="D484" s="219" t="s">
        <v>1336</v>
      </c>
      <c r="E484" s="274" t="s">
        <v>2654</v>
      </c>
      <c r="I484" s="206" t="str">
        <f t="shared" si="17"/>
        <v/>
      </c>
      <c r="J484" s="155" t="s">
        <v>1336</v>
      </c>
      <c r="K484" s="219" t="s">
        <v>730</v>
      </c>
      <c r="M484" s="181" t="s">
        <v>1532</v>
      </c>
      <c r="N484" t="s">
        <v>4078</v>
      </c>
    </row>
    <row r="485" spans="1:14" x14ac:dyDescent="0.25">
      <c r="A485" s="206" t="str">
        <f t="shared" si="16"/>
        <v/>
      </c>
      <c r="B485" s="180" t="s">
        <v>1532</v>
      </c>
      <c r="C485" s="204" t="s">
        <v>730</v>
      </c>
      <c r="D485" s="219" t="s">
        <v>1336</v>
      </c>
      <c r="E485" s="274" t="s">
        <v>1841</v>
      </c>
      <c r="I485" s="206" t="str">
        <f t="shared" si="17"/>
        <v/>
      </c>
      <c r="J485" s="155" t="s">
        <v>1336</v>
      </c>
      <c r="K485" s="219" t="s">
        <v>730</v>
      </c>
      <c r="M485" s="181" t="s">
        <v>1532</v>
      </c>
      <c r="N485" t="s">
        <v>4079</v>
      </c>
    </row>
    <row r="486" spans="1:14" x14ac:dyDescent="0.25">
      <c r="A486" s="206" t="str">
        <f t="shared" si="16"/>
        <v/>
      </c>
      <c r="B486" s="180" t="s">
        <v>1532</v>
      </c>
      <c r="C486" s="204" t="s">
        <v>730</v>
      </c>
      <c r="D486" s="219" t="s">
        <v>1336</v>
      </c>
      <c r="E486" s="274" t="s">
        <v>1843</v>
      </c>
      <c r="I486" s="206" t="str">
        <f t="shared" si="17"/>
        <v/>
      </c>
      <c r="J486" s="155" t="s">
        <v>1336</v>
      </c>
      <c r="K486" s="219" t="s">
        <v>730</v>
      </c>
      <c r="M486" s="181" t="s">
        <v>1532</v>
      </c>
      <c r="N486" t="s">
        <v>2583</v>
      </c>
    </row>
    <row r="487" spans="1:14" x14ac:dyDescent="0.25">
      <c r="A487" s="206" t="str">
        <f t="shared" si="16"/>
        <v/>
      </c>
      <c r="B487" s="180" t="s">
        <v>1532</v>
      </c>
      <c r="C487" s="204" t="s">
        <v>730</v>
      </c>
      <c r="D487" s="219" t="s">
        <v>1336</v>
      </c>
      <c r="E487" s="274" t="s">
        <v>1848</v>
      </c>
      <c r="I487" s="206" t="str">
        <f t="shared" si="17"/>
        <v/>
      </c>
      <c r="J487" s="155" t="s">
        <v>1336</v>
      </c>
      <c r="K487" s="219" t="s">
        <v>730</v>
      </c>
      <c r="M487" s="181" t="s">
        <v>1532</v>
      </c>
      <c r="N487" t="s">
        <v>2584</v>
      </c>
    </row>
    <row r="488" spans="1:14" x14ac:dyDescent="0.25">
      <c r="A488" s="206" t="str">
        <f t="shared" si="16"/>
        <v/>
      </c>
      <c r="B488" s="180" t="s">
        <v>1532</v>
      </c>
      <c r="C488" s="204" t="s">
        <v>730</v>
      </c>
      <c r="D488" s="219" t="s">
        <v>1336</v>
      </c>
      <c r="E488" s="274" t="s">
        <v>2658</v>
      </c>
      <c r="I488" s="206" t="str">
        <f t="shared" si="17"/>
        <v/>
      </c>
      <c r="J488" s="155" t="s">
        <v>1336</v>
      </c>
      <c r="K488" s="219" t="s">
        <v>730</v>
      </c>
      <c r="M488" s="181" t="s">
        <v>1532</v>
      </c>
      <c r="N488" t="s">
        <v>4080</v>
      </c>
    </row>
    <row r="489" spans="1:14" x14ac:dyDescent="0.25">
      <c r="A489" s="206" t="str">
        <f t="shared" si="16"/>
        <v/>
      </c>
      <c r="B489" s="180" t="s">
        <v>1532</v>
      </c>
      <c r="C489" s="204" t="s">
        <v>730</v>
      </c>
      <c r="D489" s="219" t="s">
        <v>1336</v>
      </c>
      <c r="E489" s="274" t="s">
        <v>1854</v>
      </c>
      <c r="I489" s="206" t="str">
        <f t="shared" si="17"/>
        <v/>
      </c>
      <c r="J489" s="155" t="s">
        <v>1336</v>
      </c>
      <c r="K489" s="219" t="s">
        <v>730</v>
      </c>
      <c r="M489" s="181" t="s">
        <v>1532</v>
      </c>
      <c r="N489" t="s">
        <v>2585</v>
      </c>
    </row>
    <row r="490" spans="1:14" x14ac:dyDescent="0.25">
      <c r="A490" s="206" t="str">
        <f t="shared" si="16"/>
        <v/>
      </c>
      <c r="B490" s="180" t="s">
        <v>1532</v>
      </c>
      <c r="C490" s="204" t="s">
        <v>730</v>
      </c>
      <c r="D490" s="219" t="s">
        <v>1336</v>
      </c>
      <c r="E490" s="274" t="s">
        <v>1858</v>
      </c>
      <c r="I490" s="206" t="str">
        <f t="shared" si="17"/>
        <v/>
      </c>
      <c r="J490" s="155" t="s">
        <v>1336</v>
      </c>
      <c r="K490" s="219" t="s">
        <v>730</v>
      </c>
      <c r="M490" s="181" t="s">
        <v>1532</v>
      </c>
      <c r="N490" t="s">
        <v>2586</v>
      </c>
    </row>
    <row r="491" spans="1:14" x14ac:dyDescent="0.25">
      <c r="A491" s="206" t="str">
        <f t="shared" si="16"/>
        <v/>
      </c>
      <c r="B491" s="180" t="s">
        <v>1532</v>
      </c>
      <c r="C491" s="204" t="s">
        <v>730</v>
      </c>
      <c r="D491" s="219" t="s">
        <v>1336</v>
      </c>
      <c r="E491" s="274" t="s">
        <v>1860</v>
      </c>
      <c r="I491" s="206" t="str">
        <f t="shared" si="17"/>
        <v/>
      </c>
      <c r="J491" s="155" t="s">
        <v>1336</v>
      </c>
      <c r="K491" s="219" t="s">
        <v>730</v>
      </c>
      <c r="M491" s="181" t="s">
        <v>1532</v>
      </c>
      <c r="N491" t="s">
        <v>2587</v>
      </c>
    </row>
    <row r="492" spans="1:14" x14ac:dyDescent="0.25">
      <c r="A492" s="206" t="str">
        <f t="shared" si="16"/>
        <v/>
      </c>
      <c r="B492" s="180" t="s">
        <v>1532</v>
      </c>
      <c r="C492" s="204" t="s">
        <v>730</v>
      </c>
      <c r="D492" s="219" t="s">
        <v>1336</v>
      </c>
      <c r="E492" s="274" t="s">
        <v>1865</v>
      </c>
      <c r="I492" s="206" t="str">
        <f t="shared" si="17"/>
        <v/>
      </c>
      <c r="J492" s="155" t="s">
        <v>1336</v>
      </c>
      <c r="K492" s="219" t="s">
        <v>730</v>
      </c>
      <c r="M492" s="181" t="s">
        <v>1532</v>
      </c>
      <c r="N492" t="s">
        <v>2588</v>
      </c>
    </row>
    <row r="493" spans="1:14" x14ac:dyDescent="0.25">
      <c r="A493" s="206" t="str">
        <f t="shared" si="16"/>
        <v/>
      </c>
      <c r="B493" s="180" t="s">
        <v>1532</v>
      </c>
      <c r="C493" s="204" t="s">
        <v>730</v>
      </c>
      <c r="D493" s="219" t="s">
        <v>1336</v>
      </c>
      <c r="E493" s="274" t="s">
        <v>1868</v>
      </c>
      <c r="I493" s="206" t="str">
        <f t="shared" si="17"/>
        <v/>
      </c>
      <c r="J493" s="155" t="s">
        <v>1336</v>
      </c>
      <c r="K493" s="219" t="s">
        <v>730</v>
      </c>
      <c r="M493" s="181" t="s">
        <v>1532</v>
      </c>
      <c r="N493" t="s">
        <v>2589</v>
      </c>
    </row>
    <row r="494" spans="1:14" x14ac:dyDescent="0.25">
      <c r="A494" s="206" t="str">
        <f t="shared" si="16"/>
        <v/>
      </c>
      <c r="B494" s="180" t="s">
        <v>1532</v>
      </c>
      <c r="C494" s="204" t="s">
        <v>730</v>
      </c>
      <c r="D494" s="219" t="s">
        <v>1336</v>
      </c>
      <c r="E494" s="274" t="s">
        <v>1871</v>
      </c>
      <c r="I494" s="206" t="str">
        <f t="shared" si="17"/>
        <v/>
      </c>
      <c r="J494" s="155" t="s">
        <v>1336</v>
      </c>
      <c r="K494" s="219" t="s">
        <v>730</v>
      </c>
      <c r="M494" s="181" t="s">
        <v>1532</v>
      </c>
      <c r="N494" t="s">
        <v>2590</v>
      </c>
    </row>
    <row r="495" spans="1:14" x14ac:dyDescent="0.25">
      <c r="A495" s="206" t="str">
        <f t="shared" si="16"/>
        <v/>
      </c>
      <c r="B495" s="180" t="s">
        <v>1532</v>
      </c>
      <c r="C495" s="204" t="s">
        <v>730</v>
      </c>
      <c r="D495" s="219" t="s">
        <v>1336</v>
      </c>
      <c r="E495" s="274" t="s">
        <v>1873</v>
      </c>
      <c r="I495" s="206" t="str">
        <f t="shared" si="17"/>
        <v/>
      </c>
      <c r="J495" s="155" t="s">
        <v>1336</v>
      </c>
      <c r="K495" s="219" t="s">
        <v>730</v>
      </c>
      <c r="M495" s="181" t="s">
        <v>1532</v>
      </c>
      <c r="N495" t="s">
        <v>2591</v>
      </c>
    </row>
    <row r="496" spans="1:14" x14ac:dyDescent="0.25">
      <c r="A496" s="206" t="str">
        <f t="shared" si="16"/>
        <v/>
      </c>
      <c r="B496" s="180" t="s">
        <v>1532</v>
      </c>
      <c r="C496" s="204" t="s">
        <v>730</v>
      </c>
      <c r="D496" s="219" t="s">
        <v>1336</v>
      </c>
      <c r="E496" s="274" t="s">
        <v>1875</v>
      </c>
      <c r="I496" s="206" t="str">
        <f t="shared" si="17"/>
        <v/>
      </c>
      <c r="J496" s="155" t="s">
        <v>1336</v>
      </c>
      <c r="K496" s="219" t="s">
        <v>730</v>
      </c>
      <c r="M496" s="181" t="s">
        <v>1532</v>
      </c>
      <c r="N496" t="s">
        <v>2592</v>
      </c>
    </row>
    <row r="497" spans="1:14" x14ac:dyDescent="0.25">
      <c r="A497" s="206" t="str">
        <f t="shared" si="16"/>
        <v/>
      </c>
      <c r="B497" s="180" t="s">
        <v>1532</v>
      </c>
      <c r="C497" s="204" t="s">
        <v>730</v>
      </c>
      <c r="D497" s="219" t="s">
        <v>1336</v>
      </c>
      <c r="E497" s="274" t="s">
        <v>1878</v>
      </c>
      <c r="I497" s="206" t="str">
        <f t="shared" si="17"/>
        <v/>
      </c>
      <c r="J497" s="155" t="s">
        <v>1336</v>
      </c>
      <c r="K497" s="219" t="s">
        <v>730</v>
      </c>
      <c r="M497" s="181" t="s">
        <v>1532</v>
      </c>
      <c r="N497" t="s">
        <v>2593</v>
      </c>
    </row>
    <row r="498" spans="1:14" x14ac:dyDescent="0.25">
      <c r="A498" s="206" t="str">
        <f t="shared" si="16"/>
        <v/>
      </c>
      <c r="B498" s="180" t="s">
        <v>1532</v>
      </c>
      <c r="C498" s="204" t="s">
        <v>730</v>
      </c>
      <c r="D498" s="219" t="s">
        <v>1336</v>
      </c>
      <c r="E498" s="274" t="s">
        <v>1879</v>
      </c>
      <c r="I498" s="206" t="str">
        <f t="shared" si="17"/>
        <v/>
      </c>
      <c r="J498" s="155" t="s">
        <v>1336</v>
      </c>
      <c r="K498" s="219" t="s">
        <v>730</v>
      </c>
      <c r="M498" s="181" t="s">
        <v>1532</v>
      </c>
      <c r="N498" t="s">
        <v>4081</v>
      </c>
    </row>
    <row r="499" spans="1:14" x14ac:dyDescent="0.25">
      <c r="A499" s="206" t="str">
        <f t="shared" si="16"/>
        <v/>
      </c>
      <c r="B499" s="180" t="s">
        <v>1532</v>
      </c>
      <c r="C499" s="204" t="s">
        <v>730</v>
      </c>
      <c r="D499" s="219" t="s">
        <v>1336</v>
      </c>
      <c r="E499" s="274" t="s">
        <v>1881</v>
      </c>
      <c r="I499" s="206" t="str">
        <f t="shared" si="17"/>
        <v/>
      </c>
      <c r="J499" s="155" t="s">
        <v>1336</v>
      </c>
      <c r="K499" s="219" t="s">
        <v>730</v>
      </c>
      <c r="M499" s="181" t="s">
        <v>1532</v>
      </c>
      <c r="N499" t="s">
        <v>2594</v>
      </c>
    </row>
    <row r="500" spans="1:14" x14ac:dyDescent="0.25">
      <c r="A500" s="206" t="str">
        <f t="shared" si="16"/>
        <v/>
      </c>
      <c r="B500" s="180" t="s">
        <v>1532</v>
      </c>
      <c r="C500" s="204" t="s">
        <v>730</v>
      </c>
      <c r="D500" s="219" t="s">
        <v>1336</v>
      </c>
      <c r="E500" s="274" t="s">
        <v>1884</v>
      </c>
    </row>
    <row r="501" spans="1:14" x14ac:dyDescent="0.25">
      <c r="A501" s="206" t="str">
        <f t="shared" si="16"/>
        <v/>
      </c>
      <c r="B501" s="180" t="s">
        <v>1532</v>
      </c>
      <c r="C501" s="204" t="s">
        <v>730</v>
      </c>
      <c r="D501" s="219" t="s">
        <v>1336</v>
      </c>
      <c r="E501" s="274" t="s">
        <v>1887</v>
      </c>
    </row>
    <row r="502" spans="1:14" x14ac:dyDescent="0.25">
      <c r="A502" s="206" t="str">
        <f t="shared" si="16"/>
        <v/>
      </c>
      <c r="B502" s="180" t="s">
        <v>1532</v>
      </c>
      <c r="C502" s="204" t="s">
        <v>730</v>
      </c>
      <c r="D502" s="219" t="s">
        <v>1336</v>
      </c>
      <c r="E502" s="274" t="s">
        <v>1890</v>
      </c>
    </row>
    <row r="503" spans="1:14" x14ac:dyDescent="0.25">
      <c r="A503" s="206" t="str">
        <f t="shared" si="16"/>
        <v/>
      </c>
      <c r="B503" s="180" t="s">
        <v>1532</v>
      </c>
      <c r="C503" s="204" t="s">
        <v>730</v>
      </c>
      <c r="D503" s="219" t="s">
        <v>1336</v>
      </c>
      <c r="E503" s="274" t="s">
        <v>1892</v>
      </c>
    </row>
    <row r="504" spans="1:14" x14ac:dyDescent="0.25">
      <c r="A504" s="206" t="str">
        <f t="shared" si="16"/>
        <v/>
      </c>
      <c r="B504" s="180" t="s">
        <v>1532</v>
      </c>
      <c r="C504" s="204" t="s">
        <v>730</v>
      </c>
      <c r="D504" s="219" t="s">
        <v>1336</v>
      </c>
      <c r="E504" s="274" t="s">
        <v>1895</v>
      </c>
    </row>
    <row r="505" spans="1:14" x14ac:dyDescent="0.25">
      <c r="A505" s="206" t="str">
        <f t="shared" si="16"/>
        <v/>
      </c>
      <c r="B505" s="180" t="s">
        <v>1532</v>
      </c>
      <c r="C505" s="204" t="s">
        <v>730</v>
      </c>
      <c r="D505" s="219" t="s">
        <v>1336</v>
      </c>
      <c r="E505" s="274" t="s">
        <v>1899</v>
      </c>
    </row>
    <row r="506" spans="1:14" x14ac:dyDescent="0.25">
      <c r="A506" s="206" t="str">
        <f t="shared" si="16"/>
        <v/>
      </c>
      <c r="B506" s="180" t="s">
        <v>1532</v>
      </c>
      <c r="C506" s="204" t="s">
        <v>730</v>
      </c>
      <c r="D506" s="219" t="s">
        <v>1336</v>
      </c>
      <c r="E506" s="274" t="s">
        <v>1902</v>
      </c>
    </row>
    <row r="507" spans="1:14" x14ac:dyDescent="0.25">
      <c r="A507" s="206" t="str">
        <f t="shared" si="16"/>
        <v/>
      </c>
      <c r="B507" s="180" t="s">
        <v>1532</v>
      </c>
      <c r="C507" s="204" t="s">
        <v>730</v>
      </c>
      <c r="D507" s="219" t="s">
        <v>1336</v>
      </c>
      <c r="E507" s="274" t="s">
        <v>2859</v>
      </c>
    </row>
    <row r="508" spans="1:14" x14ac:dyDescent="0.25">
      <c r="A508" s="206" t="str">
        <f t="shared" si="16"/>
        <v/>
      </c>
      <c r="B508" s="180" t="s">
        <v>1532</v>
      </c>
      <c r="C508" s="204" t="s">
        <v>730</v>
      </c>
      <c r="D508" s="219" t="s">
        <v>1336</v>
      </c>
      <c r="E508" s="274" t="s">
        <v>2955</v>
      </c>
    </row>
    <row r="509" spans="1:14" x14ac:dyDescent="0.25">
      <c r="A509" s="206" t="str">
        <f t="shared" si="16"/>
        <v/>
      </c>
      <c r="B509" s="180" t="s">
        <v>1532</v>
      </c>
      <c r="C509" s="204" t="s">
        <v>730</v>
      </c>
      <c r="D509" s="219" t="s">
        <v>1336</v>
      </c>
      <c r="E509" s="274" t="s">
        <v>1909</v>
      </c>
    </row>
    <row r="510" spans="1:14" x14ac:dyDescent="0.25">
      <c r="A510" s="206" t="str">
        <f t="shared" si="16"/>
        <v/>
      </c>
      <c r="B510" s="180" t="s">
        <v>1532</v>
      </c>
      <c r="C510" s="204" t="s">
        <v>730</v>
      </c>
      <c r="D510" s="219" t="s">
        <v>1336</v>
      </c>
      <c r="E510" s="274" t="s">
        <v>2692</v>
      </c>
    </row>
    <row r="511" spans="1:14" x14ac:dyDescent="0.25">
      <c r="A511" s="206" t="str">
        <f t="shared" si="16"/>
        <v/>
      </c>
      <c r="B511" s="180" t="s">
        <v>1532</v>
      </c>
      <c r="C511" s="204" t="s">
        <v>730</v>
      </c>
      <c r="D511" s="219" t="s">
        <v>1336</v>
      </c>
      <c r="E511" s="274" t="s">
        <v>1911</v>
      </c>
    </row>
    <row r="512" spans="1:14" x14ac:dyDescent="0.25">
      <c r="A512" s="206" t="str">
        <f t="shared" si="16"/>
        <v/>
      </c>
      <c r="B512" s="180" t="s">
        <v>1532</v>
      </c>
      <c r="C512" s="204" t="s">
        <v>730</v>
      </c>
      <c r="D512" s="219" t="s">
        <v>1336</v>
      </c>
      <c r="E512" s="274" t="s">
        <v>1913</v>
      </c>
    </row>
    <row r="513" spans="1:5" x14ac:dyDescent="0.25">
      <c r="A513" s="206" t="str">
        <f t="shared" si="16"/>
        <v/>
      </c>
      <c r="B513" s="180" t="s">
        <v>1532</v>
      </c>
      <c r="C513" s="204" t="s">
        <v>730</v>
      </c>
      <c r="D513" s="219" t="s">
        <v>1336</v>
      </c>
      <c r="E513" s="274" t="s">
        <v>1914</v>
      </c>
    </row>
    <row r="514" spans="1:5" x14ac:dyDescent="0.25">
      <c r="A514" s="206" t="str">
        <f t="shared" si="16"/>
        <v/>
      </c>
      <c r="B514" s="180" t="s">
        <v>1532</v>
      </c>
      <c r="C514" s="204" t="s">
        <v>730</v>
      </c>
      <c r="D514" s="219" t="s">
        <v>1336</v>
      </c>
      <c r="E514" s="274" t="s">
        <v>1917</v>
      </c>
    </row>
    <row r="515" spans="1:5" x14ac:dyDescent="0.25">
      <c r="A515" s="206" t="str">
        <f t="shared" ref="A515:A578" si="18">IF($A$1=B515,C515,IF($A$1=D515,E515,""))</f>
        <v/>
      </c>
      <c r="B515" s="180" t="s">
        <v>1532</v>
      </c>
      <c r="C515" s="204" t="s">
        <v>730</v>
      </c>
      <c r="D515" s="219" t="s">
        <v>1336</v>
      </c>
      <c r="E515" s="274" t="s">
        <v>1920</v>
      </c>
    </row>
    <row r="516" spans="1:5" x14ac:dyDescent="0.25">
      <c r="A516" s="206" t="str">
        <f t="shared" si="18"/>
        <v/>
      </c>
      <c r="B516" s="180" t="s">
        <v>1532</v>
      </c>
      <c r="C516" s="204" t="s">
        <v>730</v>
      </c>
      <c r="D516" s="219" t="s">
        <v>1336</v>
      </c>
      <c r="E516" s="274" t="s">
        <v>1924</v>
      </c>
    </row>
    <row r="517" spans="1:5" x14ac:dyDescent="0.25">
      <c r="A517" s="206" t="str">
        <f t="shared" si="18"/>
        <v/>
      </c>
      <c r="B517" s="180" t="s">
        <v>1532</v>
      </c>
      <c r="C517" s="204" t="s">
        <v>730</v>
      </c>
      <c r="D517" s="219" t="s">
        <v>1336</v>
      </c>
      <c r="E517" s="274" t="s">
        <v>1926</v>
      </c>
    </row>
    <row r="518" spans="1:5" x14ac:dyDescent="0.25">
      <c r="A518" s="206" t="str">
        <f t="shared" si="18"/>
        <v/>
      </c>
      <c r="B518" s="180" t="s">
        <v>1532</v>
      </c>
      <c r="C518" s="204" t="s">
        <v>730</v>
      </c>
      <c r="D518" s="219" t="s">
        <v>1336</v>
      </c>
      <c r="E518" s="274" t="s">
        <v>1929</v>
      </c>
    </row>
    <row r="519" spans="1:5" x14ac:dyDescent="0.25">
      <c r="A519" s="206" t="str">
        <f t="shared" si="18"/>
        <v/>
      </c>
      <c r="B519" s="180" t="s">
        <v>1532</v>
      </c>
      <c r="C519" s="204" t="s">
        <v>730</v>
      </c>
      <c r="D519" s="219" t="s">
        <v>1336</v>
      </c>
      <c r="E519" s="274" t="s">
        <v>1932</v>
      </c>
    </row>
    <row r="520" spans="1:5" x14ac:dyDescent="0.25">
      <c r="A520" s="206" t="str">
        <f t="shared" si="18"/>
        <v/>
      </c>
      <c r="B520" s="180" t="s">
        <v>1532</v>
      </c>
      <c r="C520" s="204" t="s">
        <v>730</v>
      </c>
      <c r="D520" s="219" t="s">
        <v>1336</v>
      </c>
      <c r="E520" s="274" t="s">
        <v>1936</v>
      </c>
    </row>
    <row r="521" spans="1:5" x14ac:dyDescent="0.25">
      <c r="A521" s="206" t="str">
        <f t="shared" si="18"/>
        <v/>
      </c>
      <c r="B521" s="180" t="s">
        <v>1532</v>
      </c>
      <c r="C521" s="204" t="s">
        <v>730</v>
      </c>
      <c r="D521" s="219" t="s">
        <v>1336</v>
      </c>
      <c r="E521" s="274" t="s">
        <v>1940</v>
      </c>
    </row>
    <row r="522" spans="1:5" x14ac:dyDescent="0.25">
      <c r="A522" s="206" t="str">
        <f t="shared" si="18"/>
        <v/>
      </c>
      <c r="B522" s="180" t="s">
        <v>1532</v>
      </c>
      <c r="C522" s="204" t="s">
        <v>730</v>
      </c>
      <c r="D522" s="219" t="s">
        <v>1336</v>
      </c>
      <c r="E522" s="274" t="s">
        <v>1943</v>
      </c>
    </row>
    <row r="523" spans="1:5" x14ac:dyDescent="0.25">
      <c r="A523" s="206" t="str">
        <f t="shared" si="18"/>
        <v/>
      </c>
      <c r="B523" s="180" t="s">
        <v>1532</v>
      </c>
      <c r="C523" s="204" t="s">
        <v>730</v>
      </c>
      <c r="D523" s="219" t="s">
        <v>1336</v>
      </c>
      <c r="E523" s="274" t="s">
        <v>1947</v>
      </c>
    </row>
    <row r="524" spans="1:5" x14ac:dyDescent="0.25">
      <c r="A524" s="206" t="str">
        <f t="shared" si="18"/>
        <v/>
      </c>
      <c r="B524" s="180" t="s">
        <v>1532</v>
      </c>
      <c r="C524" s="204" t="s">
        <v>730</v>
      </c>
      <c r="D524" s="219" t="s">
        <v>1336</v>
      </c>
      <c r="E524" s="274" t="s">
        <v>1949</v>
      </c>
    </row>
    <row r="525" spans="1:5" x14ac:dyDescent="0.25">
      <c r="A525" s="206" t="str">
        <f t="shared" si="18"/>
        <v/>
      </c>
      <c r="B525" s="180" t="s">
        <v>1532</v>
      </c>
      <c r="C525" s="204" t="s">
        <v>730</v>
      </c>
      <c r="D525" s="219" t="s">
        <v>1336</v>
      </c>
      <c r="E525" s="274" t="s">
        <v>1953</v>
      </c>
    </row>
    <row r="526" spans="1:5" x14ac:dyDescent="0.25">
      <c r="A526" s="206" t="str">
        <f t="shared" si="18"/>
        <v/>
      </c>
      <c r="B526" s="180" t="s">
        <v>1532</v>
      </c>
      <c r="C526" s="204" t="s">
        <v>730</v>
      </c>
      <c r="D526" s="219" t="s">
        <v>1336</v>
      </c>
      <c r="E526" s="274" t="s">
        <v>3044</v>
      </c>
    </row>
    <row r="527" spans="1:5" x14ac:dyDescent="0.25">
      <c r="A527" s="206" t="str">
        <f t="shared" si="18"/>
        <v/>
      </c>
      <c r="B527" s="180" t="s">
        <v>1532</v>
      </c>
      <c r="C527" s="204" t="s">
        <v>730</v>
      </c>
      <c r="D527" s="219" t="s">
        <v>1336</v>
      </c>
      <c r="E527" s="274" t="s">
        <v>3048</v>
      </c>
    </row>
    <row r="528" spans="1:5" x14ac:dyDescent="0.25">
      <c r="A528" s="206" t="str">
        <f t="shared" si="18"/>
        <v/>
      </c>
      <c r="B528" s="180" t="s">
        <v>1532</v>
      </c>
      <c r="C528" s="204" t="s">
        <v>730</v>
      </c>
      <c r="D528" s="219" t="s">
        <v>1336</v>
      </c>
      <c r="E528" s="274" t="s">
        <v>3052</v>
      </c>
    </row>
    <row r="529" spans="1:5" x14ac:dyDescent="0.25">
      <c r="A529" s="206" t="str">
        <f t="shared" si="18"/>
        <v/>
      </c>
      <c r="B529" s="180" t="s">
        <v>1532</v>
      </c>
      <c r="C529" s="204" t="s">
        <v>730</v>
      </c>
      <c r="D529" s="219" t="s">
        <v>1336</v>
      </c>
      <c r="E529" s="274" t="s">
        <v>3055</v>
      </c>
    </row>
    <row r="530" spans="1:5" x14ac:dyDescent="0.25">
      <c r="A530" s="206" t="str">
        <f t="shared" si="18"/>
        <v/>
      </c>
      <c r="B530" s="180" t="s">
        <v>1532</v>
      </c>
      <c r="C530" s="204" t="s">
        <v>730</v>
      </c>
      <c r="D530" s="219" t="s">
        <v>1336</v>
      </c>
      <c r="E530" s="274" t="s">
        <v>3058</v>
      </c>
    </row>
    <row r="531" spans="1:5" x14ac:dyDescent="0.25">
      <c r="A531" s="206" t="str">
        <f t="shared" si="18"/>
        <v/>
      </c>
      <c r="B531" s="180" t="s">
        <v>1532</v>
      </c>
      <c r="C531" s="204" t="s">
        <v>730</v>
      </c>
      <c r="D531" s="219" t="s">
        <v>1336</v>
      </c>
      <c r="E531" s="274" t="s">
        <v>3061</v>
      </c>
    </row>
    <row r="532" spans="1:5" x14ac:dyDescent="0.25">
      <c r="A532" s="206" t="str">
        <f t="shared" si="18"/>
        <v/>
      </c>
      <c r="B532" s="180" t="s">
        <v>1532</v>
      </c>
      <c r="C532" s="204" t="s">
        <v>730</v>
      </c>
      <c r="D532" s="219" t="s">
        <v>1336</v>
      </c>
      <c r="E532" s="274" t="s">
        <v>1959</v>
      </c>
    </row>
    <row r="533" spans="1:5" x14ac:dyDescent="0.25">
      <c r="A533" s="206" t="str">
        <f t="shared" si="18"/>
        <v/>
      </c>
      <c r="B533" s="180" t="s">
        <v>1532</v>
      </c>
      <c r="C533" s="204" t="s">
        <v>730</v>
      </c>
      <c r="D533" s="219" t="s">
        <v>1336</v>
      </c>
      <c r="E533" s="274" t="s">
        <v>2821</v>
      </c>
    </row>
    <row r="534" spans="1:5" x14ac:dyDescent="0.25">
      <c r="A534" s="206" t="str">
        <f t="shared" si="18"/>
        <v/>
      </c>
      <c r="B534" s="180" t="s">
        <v>1532</v>
      </c>
      <c r="C534" s="204" t="s">
        <v>730</v>
      </c>
      <c r="D534" s="219" t="s">
        <v>1336</v>
      </c>
      <c r="E534" s="274" t="s">
        <v>1961</v>
      </c>
    </row>
    <row r="535" spans="1:5" x14ac:dyDescent="0.25">
      <c r="A535" s="206" t="str">
        <f t="shared" si="18"/>
        <v/>
      </c>
      <c r="B535" s="180" t="s">
        <v>1532</v>
      </c>
      <c r="C535" s="204" t="s">
        <v>730</v>
      </c>
      <c r="D535" s="219" t="s">
        <v>1336</v>
      </c>
      <c r="E535" s="274" t="s">
        <v>1963</v>
      </c>
    </row>
    <row r="536" spans="1:5" x14ac:dyDescent="0.25">
      <c r="A536" s="206" t="str">
        <f t="shared" si="18"/>
        <v/>
      </c>
      <c r="B536" s="180" t="s">
        <v>1532</v>
      </c>
      <c r="C536" s="204" t="s">
        <v>730</v>
      </c>
      <c r="D536" s="219" t="s">
        <v>1336</v>
      </c>
      <c r="E536" s="274" t="s">
        <v>2835</v>
      </c>
    </row>
    <row r="537" spans="1:5" x14ac:dyDescent="0.25">
      <c r="A537" s="206" t="str">
        <f t="shared" si="18"/>
        <v/>
      </c>
      <c r="B537" s="180" t="s">
        <v>1532</v>
      </c>
      <c r="C537" s="204" t="s">
        <v>730</v>
      </c>
      <c r="D537" s="219" t="s">
        <v>1336</v>
      </c>
      <c r="E537" s="274" t="s">
        <v>2837</v>
      </c>
    </row>
    <row r="538" spans="1:5" x14ac:dyDescent="0.25">
      <c r="A538" s="206" t="str">
        <f t="shared" si="18"/>
        <v/>
      </c>
      <c r="B538" s="180" t="s">
        <v>1532</v>
      </c>
      <c r="C538" s="204" t="s">
        <v>730</v>
      </c>
      <c r="D538" s="219" t="s">
        <v>1336</v>
      </c>
      <c r="E538" s="274" t="s">
        <v>2965</v>
      </c>
    </row>
    <row r="539" spans="1:5" x14ac:dyDescent="0.25">
      <c r="A539" s="206" t="str">
        <f t="shared" si="18"/>
        <v/>
      </c>
      <c r="B539" s="180" t="s">
        <v>1532</v>
      </c>
      <c r="C539" s="204" t="s">
        <v>730</v>
      </c>
      <c r="D539" s="219" t="s">
        <v>1336</v>
      </c>
      <c r="E539" s="274" t="s">
        <v>1729</v>
      </c>
    </row>
    <row r="540" spans="1:5" x14ac:dyDescent="0.25">
      <c r="A540" s="206" t="str">
        <f t="shared" si="18"/>
        <v/>
      </c>
      <c r="B540" s="180" t="s">
        <v>1532</v>
      </c>
      <c r="C540" s="204" t="s">
        <v>730</v>
      </c>
      <c r="D540" s="219" t="s">
        <v>1336</v>
      </c>
      <c r="E540" s="274" t="s">
        <v>1734</v>
      </c>
    </row>
    <row r="541" spans="1:5" x14ac:dyDescent="0.25">
      <c r="A541" s="206" t="str">
        <f t="shared" si="18"/>
        <v/>
      </c>
      <c r="B541" s="180" t="s">
        <v>1532</v>
      </c>
      <c r="C541" s="204" t="s">
        <v>730</v>
      </c>
      <c r="D541" s="219" t="s">
        <v>1336</v>
      </c>
      <c r="E541" s="274" t="s">
        <v>2645</v>
      </c>
    </row>
    <row r="542" spans="1:5" x14ac:dyDescent="0.25">
      <c r="A542" s="206" t="str">
        <f t="shared" si="18"/>
        <v/>
      </c>
      <c r="B542" s="180" t="s">
        <v>1532</v>
      </c>
      <c r="C542" s="204" t="s">
        <v>730</v>
      </c>
      <c r="D542" s="219" t="s">
        <v>1336</v>
      </c>
      <c r="E542" s="274" t="s">
        <v>2647</v>
      </c>
    </row>
    <row r="543" spans="1:5" x14ac:dyDescent="0.25">
      <c r="A543" s="206" t="str">
        <f t="shared" si="18"/>
        <v/>
      </c>
      <c r="B543" s="180" t="s">
        <v>1532</v>
      </c>
      <c r="C543" s="204" t="s">
        <v>730</v>
      </c>
      <c r="D543" s="219" t="s">
        <v>1336</v>
      </c>
      <c r="E543" s="274" t="s">
        <v>1744</v>
      </c>
    </row>
    <row r="544" spans="1:5" x14ac:dyDescent="0.25">
      <c r="A544" s="206" t="str">
        <f t="shared" si="18"/>
        <v/>
      </c>
      <c r="B544" s="180" t="s">
        <v>1532</v>
      </c>
      <c r="C544" s="204" t="s">
        <v>730</v>
      </c>
      <c r="D544" s="219" t="s">
        <v>1336</v>
      </c>
      <c r="E544" s="274" t="s">
        <v>1748</v>
      </c>
    </row>
    <row r="545" spans="1:5" x14ac:dyDescent="0.25">
      <c r="A545" s="206" t="str">
        <f t="shared" si="18"/>
        <v/>
      </c>
      <c r="B545" s="180" t="s">
        <v>1532</v>
      </c>
      <c r="C545" s="204" t="s">
        <v>730</v>
      </c>
      <c r="D545" s="219" t="s">
        <v>1336</v>
      </c>
      <c r="E545" s="274" t="s">
        <v>1757</v>
      </c>
    </row>
    <row r="546" spans="1:5" x14ac:dyDescent="0.25">
      <c r="A546" s="206" t="str">
        <f t="shared" si="18"/>
        <v/>
      </c>
      <c r="B546" s="180" t="s">
        <v>1532</v>
      </c>
      <c r="C546" s="204" t="s">
        <v>730</v>
      </c>
      <c r="D546" s="219" t="s">
        <v>1336</v>
      </c>
      <c r="E546" s="274" t="s">
        <v>1761</v>
      </c>
    </row>
    <row r="547" spans="1:5" x14ac:dyDescent="0.25">
      <c r="A547" s="206" t="str">
        <f t="shared" si="18"/>
        <v/>
      </c>
      <c r="B547" s="180" t="s">
        <v>1532</v>
      </c>
      <c r="C547" s="204" t="s">
        <v>730</v>
      </c>
      <c r="D547" s="219" t="s">
        <v>1336</v>
      </c>
      <c r="E547" s="274" t="s">
        <v>1765</v>
      </c>
    </row>
    <row r="548" spans="1:5" x14ac:dyDescent="0.25">
      <c r="A548" s="206" t="str">
        <f t="shared" si="18"/>
        <v/>
      </c>
      <c r="B548" s="180" t="s">
        <v>1532</v>
      </c>
      <c r="C548" s="204" t="s">
        <v>730</v>
      </c>
      <c r="D548" s="219" t="s">
        <v>1336</v>
      </c>
      <c r="E548" s="274" t="s">
        <v>1768</v>
      </c>
    </row>
    <row r="549" spans="1:5" x14ac:dyDescent="0.25">
      <c r="A549" s="206" t="str">
        <f t="shared" si="18"/>
        <v/>
      </c>
      <c r="B549" s="180" t="s">
        <v>1532</v>
      </c>
      <c r="C549" s="204" t="s">
        <v>730</v>
      </c>
      <c r="D549" s="219" t="s">
        <v>1336</v>
      </c>
      <c r="E549" s="274" t="s">
        <v>1775</v>
      </c>
    </row>
    <row r="550" spans="1:5" x14ac:dyDescent="0.25">
      <c r="A550" s="206" t="str">
        <f t="shared" si="18"/>
        <v/>
      </c>
      <c r="B550" s="180" t="s">
        <v>1532</v>
      </c>
      <c r="C550" s="204" t="s">
        <v>730</v>
      </c>
      <c r="D550" s="219" t="s">
        <v>1336</v>
      </c>
      <c r="E550" s="274" t="s">
        <v>1779</v>
      </c>
    </row>
    <row r="551" spans="1:5" x14ac:dyDescent="0.25">
      <c r="A551" s="206" t="str">
        <f t="shared" si="18"/>
        <v/>
      </c>
      <c r="B551" s="180" t="s">
        <v>1532</v>
      </c>
      <c r="C551" s="204" t="s">
        <v>730</v>
      </c>
      <c r="D551" s="219" t="s">
        <v>1336</v>
      </c>
      <c r="E551" s="274" t="s">
        <v>1785</v>
      </c>
    </row>
    <row r="552" spans="1:5" x14ac:dyDescent="0.25">
      <c r="A552" s="206" t="str">
        <f t="shared" si="18"/>
        <v/>
      </c>
      <c r="B552" s="180" t="s">
        <v>1532</v>
      </c>
      <c r="C552" s="204" t="s">
        <v>730</v>
      </c>
      <c r="D552" s="219" t="s">
        <v>1336</v>
      </c>
      <c r="E552" s="274" t="s">
        <v>1790</v>
      </c>
    </row>
    <row r="553" spans="1:5" x14ac:dyDescent="0.25">
      <c r="A553" s="206" t="str">
        <f t="shared" si="18"/>
        <v/>
      </c>
      <c r="B553" s="180" t="s">
        <v>1532</v>
      </c>
      <c r="C553" s="204" t="s">
        <v>730</v>
      </c>
      <c r="D553" s="219" t="s">
        <v>1336</v>
      </c>
      <c r="E553" s="274" t="s">
        <v>1794</v>
      </c>
    </row>
    <row r="554" spans="1:5" x14ac:dyDescent="0.25">
      <c r="A554" s="206" t="str">
        <f t="shared" si="18"/>
        <v/>
      </c>
      <c r="B554" s="180" t="s">
        <v>1532</v>
      </c>
      <c r="C554" s="204" t="s">
        <v>730</v>
      </c>
      <c r="D554" s="219" t="s">
        <v>1336</v>
      </c>
      <c r="E554" s="274" t="s">
        <v>2659</v>
      </c>
    </row>
    <row r="555" spans="1:5" x14ac:dyDescent="0.25">
      <c r="A555" s="206" t="str">
        <f t="shared" si="18"/>
        <v/>
      </c>
      <c r="B555" s="180" t="s">
        <v>1532</v>
      </c>
      <c r="C555" s="204" t="s">
        <v>730</v>
      </c>
      <c r="D555" s="219" t="s">
        <v>1336</v>
      </c>
      <c r="E555" s="274" t="s">
        <v>1797</v>
      </c>
    </row>
    <row r="556" spans="1:5" x14ac:dyDescent="0.25">
      <c r="A556" s="206" t="str">
        <f t="shared" si="18"/>
        <v/>
      </c>
      <c r="B556" s="180" t="s">
        <v>1532</v>
      </c>
      <c r="C556" s="204" t="s">
        <v>730</v>
      </c>
      <c r="D556" s="219" t="s">
        <v>1336</v>
      </c>
      <c r="E556" s="274" t="s">
        <v>2997</v>
      </c>
    </row>
    <row r="557" spans="1:5" x14ac:dyDescent="0.25">
      <c r="A557" s="206" t="str">
        <f t="shared" si="18"/>
        <v/>
      </c>
      <c r="B557" s="180" t="s">
        <v>1532</v>
      </c>
      <c r="C557" s="204" t="s">
        <v>730</v>
      </c>
      <c r="D557" s="219" t="s">
        <v>1336</v>
      </c>
      <c r="E557" s="274" t="s">
        <v>3000</v>
      </c>
    </row>
    <row r="558" spans="1:5" x14ac:dyDescent="0.25">
      <c r="A558" s="206" t="str">
        <f t="shared" si="18"/>
        <v/>
      </c>
      <c r="B558" s="180" t="s">
        <v>1532</v>
      </c>
      <c r="C558" s="204" t="s">
        <v>730</v>
      </c>
      <c r="D558" s="219" t="s">
        <v>1336</v>
      </c>
      <c r="E558" s="274" t="s">
        <v>1808</v>
      </c>
    </row>
    <row r="559" spans="1:5" x14ac:dyDescent="0.25">
      <c r="A559" s="206" t="str">
        <f t="shared" si="18"/>
        <v/>
      </c>
      <c r="B559" s="180" t="s">
        <v>1532</v>
      </c>
      <c r="C559" s="204" t="s">
        <v>730</v>
      </c>
      <c r="D559" s="219" t="s">
        <v>1336</v>
      </c>
      <c r="E559" s="274" t="s">
        <v>1810</v>
      </c>
    </row>
    <row r="560" spans="1:5" x14ac:dyDescent="0.25">
      <c r="A560" s="206" t="str">
        <f t="shared" si="18"/>
        <v/>
      </c>
      <c r="B560" s="180" t="s">
        <v>1532</v>
      </c>
      <c r="C560" s="204" t="s">
        <v>730</v>
      </c>
      <c r="D560" s="219" t="s">
        <v>1336</v>
      </c>
      <c r="E560" s="274" t="s">
        <v>1813</v>
      </c>
    </row>
    <row r="561" spans="1:5" x14ac:dyDescent="0.25">
      <c r="A561" s="206" t="str">
        <f t="shared" si="18"/>
        <v/>
      </c>
      <c r="B561" s="180" t="s">
        <v>1532</v>
      </c>
      <c r="C561" s="204" t="s">
        <v>730</v>
      </c>
      <c r="D561" s="219" t="s">
        <v>1336</v>
      </c>
      <c r="E561" s="274" t="s">
        <v>2697</v>
      </c>
    </row>
    <row r="562" spans="1:5" x14ac:dyDescent="0.25">
      <c r="A562" s="206" t="str">
        <f t="shared" si="18"/>
        <v/>
      </c>
      <c r="B562" s="180" t="s">
        <v>1532</v>
      </c>
      <c r="C562" s="204" t="s">
        <v>730</v>
      </c>
      <c r="D562" s="219" t="s">
        <v>1336</v>
      </c>
      <c r="E562" s="274" t="s">
        <v>2861</v>
      </c>
    </row>
    <row r="563" spans="1:5" x14ac:dyDescent="0.25">
      <c r="A563" s="206" t="str">
        <f t="shared" si="18"/>
        <v/>
      </c>
      <c r="B563" s="180" t="s">
        <v>1532</v>
      </c>
      <c r="C563" s="204" t="s">
        <v>730</v>
      </c>
      <c r="D563" s="219" t="s">
        <v>1336</v>
      </c>
      <c r="E563" s="274" t="s">
        <v>2662</v>
      </c>
    </row>
    <row r="564" spans="1:5" x14ac:dyDescent="0.25">
      <c r="A564" s="206" t="str">
        <f t="shared" si="18"/>
        <v/>
      </c>
      <c r="B564" s="180" t="s">
        <v>1532</v>
      </c>
      <c r="C564" s="204" t="s">
        <v>730</v>
      </c>
      <c r="D564" s="219" t="s">
        <v>1336</v>
      </c>
      <c r="E564" s="274" t="s">
        <v>1820</v>
      </c>
    </row>
    <row r="565" spans="1:5" x14ac:dyDescent="0.25">
      <c r="A565" s="206" t="str">
        <f t="shared" si="18"/>
        <v/>
      </c>
      <c r="B565" s="180" t="s">
        <v>1532</v>
      </c>
      <c r="C565" s="204" t="s">
        <v>730</v>
      </c>
      <c r="D565" s="219" t="s">
        <v>1336</v>
      </c>
      <c r="E565" s="274" t="s">
        <v>1823</v>
      </c>
    </row>
    <row r="566" spans="1:5" x14ac:dyDescent="0.25">
      <c r="A566" s="206" t="str">
        <f t="shared" si="18"/>
        <v/>
      </c>
      <c r="B566" s="180" t="s">
        <v>1532</v>
      </c>
      <c r="C566" s="204" t="s">
        <v>730</v>
      </c>
      <c r="D566" s="219" t="s">
        <v>1336</v>
      </c>
      <c r="E566" s="274" t="s">
        <v>1827</v>
      </c>
    </row>
    <row r="567" spans="1:5" x14ac:dyDescent="0.25">
      <c r="A567" s="206" t="str">
        <f t="shared" si="18"/>
        <v/>
      </c>
      <c r="B567" s="180" t="s">
        <v>1532</v>
      </c>
      <c r="C567" s="204" t="s">
        <v>730</v>
      </c>
      <c r="D567" s="219" t="s">
        <v>1336</v>
      </c>
      <c r="E567" s="274" t="s">
        <v>1833</v>
      </c>
    </row>
    <row r="568" spans="1:5" x14ac:dyDescent="0.25">
      <c r="A568" s="206" t="str">
        <f t="shared" si="18"/>
        <v/>
      </c>
      <c r="B568" s="180" t="s">
        <v>1532</v>
      </c>
      <c r="C568" s="204" t="s">
        <v>730</v>
      </c>
      <c r="D568" s="219" t="s">
        <v>1336</v>
      </c>
      <c r="E568" s="274" t="s">
        <v>2847</v>
      </c>
    </row>
    <row r="569" spans="1:5" x14ac:dyDescent="0.25">
      <c r="A569" s="206" t="str">
        <f t="shared" si="18"/>
        <v/>
      </c>
      <c r="B569" s="180" t="s">
        <v>1532</v>
      </c>
      <c r="C569" s="204" t="s">
        <v>730</v>
      </c>
      <c r="D569" s="219" t="s">
        <v>1336</v>
      </c>
      <c r="E569" s="274" t="s">
        <v>2664</v>
      </c>
    </row>
    <row r="570" spans="1:5" x14ac:dyDescent="0.25">
      <c r="A570" s="206" t="str">
        <f t="shared" si="18"/>
        <v/>
      </c>
      <c r="B570" s="180" t="s">
        <v>1532</v>
      </c>
      <c r="C570" s="204" t="s">
        <v>730</v>
      </c>
      <c r="D570" s="219" t="s">
        <v>1336</v>
      </c>
      <c r="E570" s="274" t="s">
        <v>1845</v>
      </c>
    </row>
    <row r="571" spans="1:5" x14ac:dyDescent="0.25">
      <c r="A571" s="206" t="str">
        <f t="shared" si="18"/>
        <v/>
      </c>
      <c r="B571" s="180" t="s">
        <v>1532</v>
      </c>
      <c r="C571" s="204" t="s">
        <v>730</v>
      </c>
      <c r="D571" s="219" t="s">
        <v>1336</v>
      </c>
      <c r="E571" s="274" t="s">
        <v>2666</v>
      </c>
    </row>
    <row r="572" spans="1:5" x14ac:dyDescent="0.25">
      <c r="A572" s="206" t="str">
        <f t="shared" si="18"/>
        <v/>
      </c>
      <c r="B572" s="180" t="s">
        <v>1532</v>
      </c>
      <c r="C572" s="204" t="s">
        <v>730</v>
      </c>
      <c r="D572" s="219" t="s">
        <v>1336</v>
      </c>
      <c r="E572" s="274" t="s">
        <v>2668</v>
      </c>
    </row>
    <row r="573" spans="1:5" x14ac:dyDescent="0.25">
      <c r="A573" s="206" t="str">
        <f t="shared" si="18"/>
        <v/>
      </c>
      <c r="B573" s="180" t="s">
        <v>1532</v>
      </c>
      <c r="C573" s="204" t="s">
        <v>730</v>
      </c>
      <c r="D573" s="219" t="s">
        <v>1336</v>
      </c>
      <c r="E573" s="274" t="s">
        <v>1850</v>
      </c>
    </row>
    <row r="574" spans="1:5" x14ac:dyDescent="0.25">
      <c r="A574" s="206" t="str">
        <f t="shared" si="18"/>
        <v/>
      </c>
      <c r="B574" s="180" t="s">
        <v>1532</v>
      </c>
      <c r="C574" s="204" t="s">
        <v>730</v>
      </c>
      <c r="D574" s="219" t="s">
        <v>1336</v>
      </c>
      <c r="E574" s="274" t="s">
        <v>2670</v>
      </c>
    </row>
    <row r="575" spans="1:5" x14ac:dyDescent="0.25">
      <c r="A575" s="206" t="str">
        <f t="shared" si="18"/>
        <v/>
      </c>
      <c r="B575" s="180" t="s">
        <v>1532</v>
      </c>
      <c r="C575" s="204" t="s">
        <v>730</v>
      </c>
      <c r="D575" s="219" t="s">
        <v>1336</v>
      </c>
      <c r="E575" s="274" t="s">
        <v>2671</v>
      </c>
    </row>
    <row r="576" spans="1:5" x14ac:dyDescent="0.25">
      <c r="A576" s="206" t="str">
        <f t="shared" si="18"/>
        <v/>
      </c>
      <c r="B576" s="180" t="s">
        <v>1532</v>
      </c>
      <c r="C576" s="204" t="s">
        <v>730</v>
      </c>
      <c r="D576" s="219" t="s">
        <v>1336</v>
      </c>
      <c r="E576" s="274" t="s">
        <v>1862</v>
      </c>
    </row>
    <row r="577" spans="1:5" x14ac:dyDescent="0.25">
      <c r="A577" s="206" t="str">
        <f t="shared" si="18"/>
        <v/>
      </c>
      <c r="B577" s="180" t="s">
        <v>1532</v>
      </c>
      <c r="C577" s="204" t="s">
        <v>730</v>
      </c>
      <c r="D577" s="219" t="s">
        <v>1336</v>
      </c>
      <c r="E577" s="274" t="s">
        <v>2672</v>
      </c>
    </row>
    <row r="578" spans="1:5" x14ac:dyDescent="0.25">
      <c r="A578" s="206" t="str">
        <f t="shared" si="18"/>
        <v/>
      </c>
      <c r="B578" s="180" t="s">
        <v>1532</v>
      </c>
      <c r="C578" s="204" t="s">
        <v>730</v>
      </c>
      <c r="D578" s="219" t="s">
        <v>1336</v>
      </c>
      <c r="E578" s="274" t="s">
        <v>2851</v>
      </c>
    </row>
    <row r="579" spans="1:5" x14ac:dyDescent="0.25">
      <c r="A579" s="206" t="str">
        <f t="shared" ref="A579:A642" si="19">IF($A$1=B579,C579,IF($A$1=D579,E579,""))</f>
        <v/>
      </c>
      <c r="B579" s="180" t="s">
        <v>1532</v>
      </c>
      <c r="C579" s="204" t="s">
        <v>730</v>
      </c>
      <c r="D579" s="219" t="s">
        <v>1336</v>
      </c>
      <c r="E579" s="274" t="s">
        <v>1876</v>
      </c>
    </row>
    <row r="580" spans="1:5" x14ac:dyDescent="0.25">
      <c r="A580" s="206" t="str">
        <f t="shared" si="19"/>
        <v/>
      </c>
      <c r="B580" s="180" t="s">
        <v>1532</v>
      </c>
      <c r="C580" s="204" t="s">
        <v>730</v>
      </c>
      <c r="D580" s="219" t="s">
        <v>1336</v>
      </c>
      <c r="E580" s="274" t="s">
        <v>2674</v>
      </c>
    </row>
    <row r="581" spans="1:5" x14ac:dyDescent="0.25">
      <c r="A581" s="206" t="str">
        <f t="shared" si="19"/>
        <v/>
      </c>
      <c r="B581" s="180" t="s">
        <v>1532</v>
      </c>
      <c r="C581" s="204" t="s">
        <v>730</v>
      </c>
      <c r="D581" s="219" t="s">
        <v>1336</v>
      </c>
      <c r="E581" s="274" t="s">
        <v>2675</v>
      </c>
    </row>
    <row r="582" spans="1:5" x14ac:dyDescent="0.25">
      <c r="A582" s="206" t="str">
        <f t="shared" si="19"/>
        <v/>
      </c>
      <c r="B582" s="180" t="s">
        <v>1532</v>
      </c>
      <c r="C582" s="204" t="s">
        <v>730</v>
      </c>
      <c r="D582" s="219" t="s">
        <v>1336</v>
      </c>
      <c r="E582" s="274" t="s">
        <v>2676</v>
      </c>
    </row>
    <row r="583" spans="1:5" x14ac:dyDescent="0.25">
      <c r="A583" s="206" t="str">
        <f t="shared" si="19"/>
        <v/>
      </c>
      <c r="B583" s="180" t="s">
        <v>1532</v>
      </c>
      <c r="C583" s="204" t="s">
        <v>730</v>
      </c>
      <c r="D583" s="219" t="s">
        <v>1336</v>
      </c>
      <c r="E583" s="274" t="s">
        <v>3213</v>
      </c>
    </row>
    <row r="584" spans="1:5" x14ac:dyDescent="0.25">
      <c r="A584" s="206" t="str">
        <f t="shared" si="19"/>
        <v/>
      </c>
      <c r="B584" s="180" t="s">
        <v>1532</v>
      </c>
      <c r="C584" s="204" t="s">
        <v>730</v>
      </c>
      <c r="D584" s="219" t="s">
        <v>1336</v>
      </c>
      <c r="E584" s="274" t="s">
        <v>3234</v>
      </c>
    </row>
    <row r="585" spans="1:5" x14ac:dyDescent="0.25">
      <c r="A585" s="206" t="str">
        <f t="shared" si="19"/>
        <v/>
      </c>
      <c r="B585" s="180" t="s">
        <v>1532</v>
      </c>
      <c r="C585" s="204" t="s">
        <v>730</v>
      </c>
      <c r="D585" s="219" t="s">
        <v>1336</v>
      </c>
      <c r="E585" s="274" t="s">
        <v>3214</v>
      </c>
    </row>
    <row r="586" spans="1:5" x14ac:dyDescent="0.25">
      <c r="A586" s="206" t="str">
        <f t="shared" si="19"/>
        <v/>
      </c>
      <c r="B586" s="180" t="s">
        <v>1532</v>
      </c>
      <c r="C586" s="204" t="s">
        <v>730</v>
      </c>
      <c r="D586" s="219" t="s">
        <v>1336</v>
      </c>
      <c r="E586" s="274" t="s">
        <v>3212</v>
      </c>
    </row>
    <row r="587" spans="1:5" x14ac:dyDescent="0.25">
      <c r="A587" s="206" t="str">
        <f t="shared" si="19"/>
        <v/>
      </c>
      <c r="B587" s="180" t="s">
        <v>1532</v>
      </c>
      <c r="C587" s="204" t="s">
        <v>730</v>
      </c>
      <c r="D587" s="219" t="s">
        <v>1336</v>
      </c>
      <c r="E587" s="274" t="s">
        <v>3034</v>
      </c>
    </row>
    <row r="588" spans="1:5" x14ac:dyDescent="0.25">
      <c r="A588" s="206" t="str">
        <f t="shared" si="19"/>
        <v/>
      </c>
      <c r="B588" s="180" t="s">
        <v>1532</v>
      </c>
      <c r="C588" s="204" t="s">
        <v>730</v>
      </c>
      <c r="D588" s="219" t="s">
        <v>1336</v>
      </c>
      <c r="E588" s="274" t="s">
        <v>3037</v>
      </c>
    </row>
    <row r="589" spans="1:5" x14ac:dyDescent="0.25">
      <c r="A589" s="206" t="str">
        <f t="shared" si="19"/>
        <v/>
      </c>
      <c r="B589" s="180" t="s">
        <v>1532</v>
      </c>
      <c r="C589" s="204" t="s">
        <v>730</v>
      </c>
      <c r="D589" s="219" t="s">
        <v>1336</v>
      </c>
      <c r="E589" s="274" t="s">
        <v>2912</v>
      </c>
    </row>
    <row r="590" spans="1:5" x14ac:dyDescent="0.25">
      <c r="A590" s="206" t="str">
        <f t="shared" si="19"/>
        <v/>
      </c>
      <c r="B590" s="180" t="s">
        <v>1532</v>
      </c>
      <c r="C590" s="204" t="s">
        <v>730</v>
      </c>
      <c r="D590" s="219" t="s">
        <v>1336</v>
      </c>
      <c r="E590" s="274" t="s">
        <v>2699</v>
      </c>
    </row>
    <row r="591" spans="1:5" x14ac:dyDescent="0.25">
      <c r="A591" s="206" t="str">
        <f t="shared" si="19"/>
        <v/>
      </c>
      <c r="B591" s="180" t="s">
        <v>1532</v>
      </c>
      <c r="C591" s="204" t="s">
        <v>730</v>
      </c>
      <c r="D591" s="219" t="s">
        <v>1336</v>
      </c>
      <c r="E591" s="274" t="s">
        <v>2701</v>
      </c>
    </row>
    <row r="592" spans="1:5" x14ac:dyDescent="0.25">
      <c r="A592" s="206" t="str">
        <f t="shared" si="19"/>
        <v/>
      </c>
      <c r="B592" s="180" t="s">
        <v>1532</v>
      </c>
      <c r="C592" s="204" t="s">
        <v>730</v>
      </c>
      <c r="D592" s="219" t="s">
        <v>1336</v>
      </c>
      <c r="E592" s="274" t="s">
        <v>2703</v>
      </c>
    </row>
    <row r="593" spans="1:5" x14ac:dyDescent="0.25">
      <c r="A593" s="206" t="str">
        <f t="shared" si="19"/>
        <v/>
      </c>
      <c r="B593" s="180" t="s">
        <v>1532</v>
      </c>
      <c r="C593" s="204" t="s">
        <v>730</v>
      </c>
      <c r="D593" s="219" t="s">
        <v>1336</v>
      </c>
      <c r="E593" s="274" t="s">
        <v>2864</v>
      </c>
    </row>
    <row r="594" spans="1:5" x14ac:dyDescent="0.25">
      <c r="A594" s="206" t="str">
        <f t="shared" si="19"/>
        <v/>
      </c>
      <c r="B594" s="180" t="s">
        <v>1532</v>
      </c>
      <c r="C594" s="204" t="s">
        <v>730</v>
      </c>
      <c r="D594" s="219" t="s">
        <v>1336</v>
      </c>
      <c r="E594" s="274" t="s">
        <v>2707</v>
      </c>
    </row>
    <row r="595" spans="1:5" x14ac:dyDescent="0.25">
      <c r="A595" s="206" t="str">
        <f t="shared" si="19"/>
        <v/>
      </c>
      <c r="B595" s="180" t="s">
        <v>1532</v>
      </c>
      <c r="C595" s="204" t="s">
        <v>730</v>
      </c>
      <c r="D595" s="219" t="s">
        <v>1336</v>
      </c>
      <c r="E595" s="274" t="s">
        <v>2710</v>
      </c>
    </row>
    <row r="596" spans="1:5" x14ac:dyDescent="0.25">
      <c r="A596" s="206" t="str">
        <f t="shared" si="19"/>
        <v/>
      </c>
      <c r="B596" s="180" t="s">
        <v>1532</v>
      </c>
      <c r="C596" s="204" t="s">
        <v>730</v>
      </c>
      <c r="D596" s="219" t="s">
        <v>1336</v>
      </c>
      <c r="E596" s="274" t="s">
        <v>2713</v>
      </c>
    </row>
    <row r="597" spans="1:5" x14ac:dyDescent="0.25">
      <c r="A597" s="206" t="str">
        <f t="shared" si="19"/>
        <v/>
      </c>
      <c r="B597" s="180" t="s">
        <v>1532</v>
      </c>
      <c r="C597" s="204" t="s">
        <v>730</v>
      </c>
      <c r="D597" s="219" t="s">
        <v>1336</v>
      </c>
      <c r="E597" s="274" t="s">
        <v>2716</v>
      </c>
    </row>
    <row r="598" spans="1:5" x14ac:dyDescent="0.25">
      <c r="A598" s="206" t="str">
        <f t="shared" si="19"/>
        <v/>
      </c>
      <c r="B598" s="180" t="s">
        <v>1532</v>
      </c>
      <c r="C598" s="204" t="s">
        <v>730</v>
      </c>
      <c r="D598" s="219" t="s">
        <v>1336</v>
      </c>
      <c r="E598" s="274" t="s">
        <v>2719</v>
      </c>
    </row>
    <row r="599" spans="1:5" x14ac:dyDescent="0.25">
      <c r="A599" s="206" t="str">
        <f t="shared" si="19"/>
        <v/>
      </c>
      <c r="B599" s="180" t="s">
        <v>1532</v>
      </c>
      <c r="C599" s="204" t="s">
        <v>730</v>
      </c>
      <c r="D599" s="219" t="s">
        <v>1336</v>
      </c>
      <c r="E599" s="274" t="s">
        <v>1927</v>
      </c>
    </row>
    <row r="600" spans="1:5" x14ac:dyDescent="0.25">
      <c r="A600" s="206" t="str">
        <f t="shared" si="19"/>
        <v/>
      </c>
      <c r="B600" s="180" t="s">
        <v>1532</v>
      </c>
      <c r="C600" s="204" t="s">
        <v>730</v>
      </c>
      <c r="D600" s="219" t="s">
        <v>1336</v>
      </c>
      <c r="E600" s="274" t="s">
        <v>1930</v>
      </c>
    </row>
    <row r="601" spans="1:5" x14ac:dyDescent="0.25">
      <c r="A601" s="206" t="str">
        <f t="shared" si="19"/>
        <v/>
      </c>
      <c r="B601" s="180" t="s">
        <v>1532</v>
      </c>
      <c r="C601" s="204" t="s">
        <v>730</v>
      </c>
      <c r="D601" s="219" t="s">
        <v>1336</v>
      </c>
      <c r="E601" s="274" t="s">
        <v>1933</v>
      </c>
    </row>
    <row r="602" spans="1:5" x14ac:dyDescent="0.25">
      <c r="A602" s="206" t="str">
        <f t="shared" si="19"/>
        <v/>
      </c>
      <c r="B602" s="180" t="s">
        <v>1532</v>
      </c>
      <c r="C602" s="204" t="s">
        <v>730</v>
      </c>
      <c r="D602" s="219" t="s">
        <v>1336</v>
      </c>
      <c r="E602" s="274" t="s">
        <v>1937</v>
      </c>
    </row>
    <row r="603" spans="1:5" x14ac:dyDescent="0.25">
      <c r="A603" s="206" t="str">
        <f t="shared" si="19"/>
        <v/>
      </c>
      <c r="B603" s="180" t="s">
        <v>1532</v>
      </c>
      <c r="C603" s="204" t="s">
        <v>730</v>
      </c>
      <c r="D603" s="219" t="s">
        <v>1336</v>
      </c>
      <c r="E603" s="274" t="s">
        <v>1944</v>
      </c>
    </row>
    <row r="604" spans="1:5" x14ac:dyDescent="0.25">
      <c r="A604" s="206" t="str">
        <f t="shared" si="19"/>
        <v/>
      </c>
      <c r="B604" s="180" t="s">
        <v>1532</v>
      </c>
      <c r="C604" s="204" t="s">
        <v>730</v>
      </c>
      <c r="D604" s="219" t="s">
        <v>1336</v>
      </c>
      <c r="E604" s="274" t="s">
        <v>1948</v>
      </c>
    </row>
    <row r="605" spans="1:5" x14ac:dyDescent="0.25">
      <c r="A605" s="206" t="str">
        <f t="shared" si="19"/>
        <v/>
      </c>
      <c r="B605" s="180" t="s">
        <v>1532</v>
      </c>
      <c r="C605" s="204" t="s">
        <v>730</v>
      </c>
      <c r="D605" s="219" t="s">
        <v>1336</v>
      </c>
      <c r="E605" s="274" t="s">
        <v>1950</v>
      </c>
    </row>
    <row r="606" spans="1:5" x14ac:dyDescent="0.25">
      <c r="A606" s="206" t="str">
        <f t="shared" si="19"/>
        <v/>
      </c>
      <c r="B606" s="180" t="s">
        <v>1532</v>
      </c>
      <c r="C606" s="204" t="s">
        <v>730</v>
      </c>
      <c r="D606" s="219" t="s">
        <v>1336</v>
      </c>
      <c r="E606" s="274" t="s">
        <v>3244</v>
      </c>
    </row>
    <row r="607" spans="1:5" x14ac:dyDescent="0.25">
      <c r="A607" s="206" t="str">
        <f t="shared" si="19"/>
        <v/>
      </c>
      <c r="B607" s="180" t="s">
        <v>1532</v>
      </c>
      <c r="C607" s="204" t="s">
        <v>730</v>
      </c>
      <c r="D607" s="219" t="s">
        <v>1336</v>
      </c>
      <c r="E607" s="274" t="s">
        <v>2865</v>
      </c>
    </row>
    <row r="608" spans="1:5" x14ac:dyDescent="0.25">
      <c r="A608" s="206" t="str">
        <f t="shared" si="19"/>
        <v/>
      </c>
      <c r="B608" s="180" t="s">
        <v>1532</v>
      </c>
      <c r="C608" s="204" t="s">
        <v>730</v>
      </c>
      <c r="D608" s="219" t="s">
        <v>1336</v>
      </c>
      <c r="E608" s="274" t="s">
        <v>1956</v>
      </c>
    </row>
    <row r="609" spans="1:5" x14ac:dyDescent="0.25">
      <c r="A609" s="206" t="str">
        <f t="shared" si="19"/>
        <v/>
      </c>
      <c r="B609" s="180" t="s">
        <v>1532</v>
      </c>
      <c r="C609" s="204" t="s">
        <v>730</v>
      </c>
      <c r="D609" s="219" t="s">
        <v>1336</v>
      </c>
      <c r="E609" s="274" t="s">
        <v>2680</v>
      </c>
    </row>
    <row r="610" spans="1:5" x14ac:dyDescent="0.25">
      <c r="A610" s="206" t="str">
        <f t="shared" si="19"/>
        <v/>
      </c>
      <c r="B610" s="180" t="s">
        <v>1532</v>
      </c>
      <c r="C610" s="204" t="s">
        <v>730</v>
      </c>
      <c r="D610" s="219" t="s">
        <v>1336</v>
      </c>
      <c r="E610" s="274" t="s">
        <v>2682</v>
      </c>
    </row>
    <row r="611" spans="1:5" x14ac:dyDescent="0.25">
      <c r="A611" s="206" t="str">
        <f t="shared" si="19"/>
        <v/>
      </c>
      <c r="B611" s="180" t="s">
        <v>1532</v>
      </c>
      <c r="C611" s="204" t="s">
        <v>730</v>
      </c>
      <c r="D611" s="219" t="s">
        <v>1336</v>
      </c>
      <c r="E611" s="274" t="s">
        <v>2684</v>
      </c>
    </row>
    <row r="612" spans="1:5" x14ac:dyDescent="0.25">
      <c r="A612" s="206" t="str">
        <f t="shared" si="19"/>
        <v/>
      </c>
      <c r="B612" s="180" t="s">
        <v>1532</v>
      </c>
      <c r="C612" s="204" t="s">
        <v>730</v>
      </c>
      <c r="D612" s="219" t="s">
        <v>1336</v>
      </c>
      <c r="E612" s="274" t="s">
        <v>2685</v>
      </c>
    </row>
    <row r="613" spans="1:5" x14ac:dyDescent="0.25">
      <c r="A613" s="206" t="str">
        <f t="shared" si="19"/>
        <v/>
      </c>
      <c r="B613" s="180" t="s">
        <v>1532</v>
      </c>
      <c r="C613" s="204" t="s">
        <v>730</v>
      </c>
      <c r="D613" s="219" t="s">
        <v>1336</v>
      </c>
      <c r="E613" s="274" t="s">
        <v>2687</v>
      </c>
    </row>
    <row r="614" spans="1:5" x14ac:dyDescent="0.25">
      <c r="A614" s="206" t="str">
        <f t="shared" si="19"/>
        <v/>
      </c>
      <c r="B614" s="180" t="s">
        <v>1532</v>
      </c>
      <c r="C614" s="204" t="s">
        <v>730</v>
      </c>
      <c r="D614" s="219" t="s">
        <v>1336</v>
      </c>
      <c r="E614" s="274" t="s">
        <v>2688</v>
      </c>
    </row>
    <row r="615" spans="1:5" x14ac:dyDescent="0.25">
      <c r="A615" s="206" t="str">
        <f t="shared" si="19"/>
        <v/>
      </c>
      <c r="B615" s="180" t="s">
        <v>1532</v>
      </c>
      <c r="C615" s="204" t="s">
        <v>730</v>
      </c>
      <c r="D615" s="219" t="s">
        <v>1336</v>
      </c>
      <c r="E615" s="274" t="s">
        <v>2690</v>
      </c>
    </row>
    <row r="616" spans="1:5" x14ac:dyDescent="0.25">
      <c r="A616" s="206" t="str">
        <f t="shared" si="19"/>
        <v/>
      </c>
      <c r="B616" s="180" t="s">
        <v>1532</v>
      </c>
      <c r="C616" s="204" t="s">
        <v>730</v>
      </c>
      <c r="D616" s="219" t="s">
        <v>1336</v>
      </c>
      <c r="E616" s="274" t="s">
        <v>1970</v>
      </c>
    </row>
    <row r="617" spans="1:5" x14ac:dyDescent="0.25">
      <c r="A617" s="206" t="str">
        <f t="shared" si="19"/>
        <v/>
      </c>
      <c r="B617" s="180" t="s">
        <v>1532</v>
      </c>
      <c r="C617" s="204" t="s">
        <v>730</v>
      </c>
      <c r="D617" s="219" t="s">
        <v>1336</v>
      </c>
      <c r="E617" s="274" t="s">
        <v>2694</v>
      </c>
    </row>
    <row r="618" spans="1:5" x14ac:dyDescent="0.25">
      <c r="A618" s="206" t="str">
        <f t="shared" si="19"/>
        <v/>
      </c>
      <c r="B618" s="180" t="s">
        <v>1532</v>
      </c>
      <c r="C618" s="204" t="s">
        <v>730</v>
      </c>
      <c r="D618" s="219" t="s">
        <v>1336</v>
      </c>
      <c r="E618" s="274" t="s">
        <v>2695</v>
      </c>
    </row>
    <row r="619" spans="1:5" x14ac:dyDescent="0.25">
      <c r="A619" s="206" t="str">
        <f t="shared" si="19"/>
        <v/>
      </c>
      <c r="B619" s="180" t="s">
        <v>1532</v>
      </c>
      <c r="C619" s="204" t="s">
        <v>730</v>
      </c>
      <c r="D619" s="219" t="s">
        <v>1336</v>
      </c>
      <c r="E619" s="274" t="s">
        <v>1974</v>
      </c>
    </row>
    <row r="620" spans="1:5" x14ac:dyDescent="0.25">
      <c r="A620" s="206" t="str">
        <f t="shared" si="19"/>
        <v/>
      </c>
      <c r="B620" s="180" t="s">
        <v>1532</v>
      </c>
      <c r="C620" s="204" t="s">
        <v>730</v>
      </c>
      <c r="D620" s="219" t="s">
        <v>1336</v>
      </c>
      <c r="E620" s="274" t="s">
        <v>2726</v>
      </c>
    </row>
    <row r="621" spans="1:5" x14ac:dyDescent="0.25">
      <c r="A621" s="206" t="str">
        <f t="shared" si="19"/>
        <v/>
      </c>
      <c r="B621" s="180" t="s">
        <v>1532</v>
      </c>
      <c r="C621" s="204" t="s">
        <v>730</v>
      </c>
      <c r="D621" s="219" t="s">
        <v>1336</v>
      </c>
      <c r="E621" s="274" t="s">
        <v>3084</v>
      </c>
    </row>
    <row r="622" spans="1:5" x14ac:dyDescent="0.25">
      <c r="A622" s="206" t="str">
        <f t="shared" si="19"/>
        <v/>
      </c>
      <c r="B622" s="180" t="s">
        <v>1532</v>
      </c>
      <c r="C622" s="204" t="s">
        <v>730</v>
      </c>
      <c r="D622" s="219" t="s">
        <v>1336</v>
      </c>
      <c r="E622" s="274" t="s">
        <v>3087</v>
      </c>
    </row>
    <row r="623" spans="1:5" x14ac:dyDescent="0.25">
      <c r="A623" s="206" t="str">
        <f t="shared" si="19"/>
        <v/>
      </c>
      <c r="B623" s="180" t="s">
        <v>1532</v>
      </c>
      <c r="C623" s="204" t="s">
        <v>730</v>
      </c>
      <c r="D623" s="219" t="s">
        <v>1336</v>
      </c>
      <c r="E623" s="274" t="s">
        <v>3091</v>
      </c>
    </row>
    <row r="624" spans="1:5" x14ac:dyDescent="0.25">
      <c r="A624" s="206" t="str">
        <f t="shared" si="19"/>
        <v/>
      </c>
      <c r="B624" s="180" t="s">
        <v>1532</v>
      </c>
      <c r="C624" s="204" t="s">
        <v>730</v>
      </c>
      <c r="D624" s="219" t="s">
        <v>1336</v>
      </c>
      <c r="E624" s="274" t="s">
        <v>3093</v>
      </c>
    </row>
    <row r="625" spans="1:5" x14ac:dyDescent="0.25">
      <c r="A625" s="206" t="str">
        <f t="shared" si="19"/>
        <v/>
      </c>
      <c r="B625" s="180" t="s">
        <v>1532</v>
      </c>
      <c r="C625" s="204" t="s">
        <v>730</v>
      </c>
      <c r="D625" s="219" t="s">
        <v>1336</v>
      </c>
      <c r="E625" s="274" t="s">
        <v>3096</v>
      </c>
    </row>
    <row r="626" spans="1:5" x14ac:dyDescent="0.25">
      <c r="A626" s="206" t="str">
        <f t="shared" si="19"/>
        <v/>
      </c>
      <c r="B626" s="180" t="s">
        <v>1532</v>
      </c>
      <c r="C626" s="204" t="s">
        <v>730</v>
      </c>
      <c r="D626" s="219" t="s">
        <v>1336</v>
      </c>
      <c r="E626" s="274" t="s">
        <v>3099</v>
      </c>
    </row>
    <row r="627" spans="1:5" x14ac:dyDescent="0.25">
      <c r="A627" s="206" t="str">
        <f t="shared" si="19"/>
        <v/>
      </c>
      <c r="B627" s="180" t="s">
        <v>1532</v>
      </c>
      <c r="C627" s="204" t="s">
        <v>730</v>
      </c>
      <c r="D627" s="219" t="s">
        <v>1336</v>
      </c>
      <c r="E627" s="274" t="s">
        <v>3134</v>
      </c>
    </row>
    <row r="628" spans="1:5" x14ac:dyDescent="0.25">
      <c r="A628" s="206" t="str">
        <f t="shared" si="19"/>
        <v/>
      </c>
      <c r="B628" s="180" t="s">
        <v>1532</v>
      </c>
      <c r="C628" s="204" t="s">
        <v>730</v>
      </c>
      <c r="D628" s="219" t="s">
        <v>1336</v>
      </c>
      <c r="E628" s="274" t="s">
        <v>3103</v>
      </c>
    </row>
    <row r="629" spans="1:5" x14ac:dyDescent="0.25">
      <c r="A629" s="206" t="str">
        <f t="shared" si="19"/>
        <v/>
      </c>
      <c r="B629" s="180" t="s">
        <v>1532</v>
      </c>
      <c r="C629" s="204" t="s">
        <v>730</v>
      </c>
      <c r="D629" s="219" t="s">
        <v>1336</v>
      </c>
      <c r="E629" s="274" t="s">
        <v>3107</v>
      </c>
    </row>
    <row r="630" spans="1:5" x14ac:dyDescent="0.25">
      <c r="A630" s="206" t="str">
        <f t="shared" si="19"/>
        <v/>
      </c>
      <c r="B630" s="180" t="s">
        <v>1532</v>
      </c>
      <c r="C630" s="204" t="s">
        <v>730</v>
      </c>
      <c r="D630" s="219" t="s">
        <v>1336</v>
      </c>
      <c r="E630" s="274" t="s">
        <v>2866</v>
      </c>
    </row>
    <row r="631" spans="1:5" x14ac:dyDescent="0.25">
      <c r="A631" s="206" t="str">
        <f t="shared" si="19"/>
        <v/>
      </c>
      <c r="B631" s="180" t="s">
        <v>1532</v>
      </c>
      <c r="C631" s="204" t="s">
        <v>730</v>
      </c>
      <c r="D631" s="219" t="s">
        <v>1336</v>
      </c>
      <c r="E631" s="274" t="s">
        <v>2728</v>
      </c>
    </row>
    <row r="632" spans="1:5" x14ac:dyDescent="0.25">
      <c r="A632" s="206" t="str">
        <f t="shared" si="19"/>
        <v/>
      </c>
      <c r="B632" s="180" t="s">
        <v>1532</v>
      </c>
      <c r="C632" s="204" t="s">
        <v>730</v>
      </c>
      <c r="D632" s="219" t="s">
        <v>1336</v>
      </c>
      <c r="E632" s="274" t="s">
        <v>2729</v>
      </c>
    </row>
    <row r="633" spans="1:5" x14ac:dyDescent="0.25">
      <c r="A633" s="206" t="str">
        <f t="shared" si="19"/>
        <v/>
      </c>
      <c r="B633" s="180" t="s">
        <v>1532</v>
      </c>
      <c r="C633" s="204" t="s">
        <v>730</v>
      </c>
      <c r="D633" s="219" t="s">
        <v>1336</v>
      </c>
      <c r="E633" s="274" t="s">
        <v>2868</v>
      </c>
    </row>
    <row r="634" spans="1:5" x14ac:dyDescent="0.25">
      <c r="A634" s="206" t="str">
        <f t="shared" si="19"/>
        <v/>
      </c>
      <c r="B634" s="180" t="s">
        <v>1532</v>
      </c>
      <c r="C634" s="204" t="s">
        <v>730</v>
      </c>
      <c r="D634" s="219" t="s">
        <v>1336</v>
      </c>
      <c r="E634" s="274" t="s">
        <v>2731</v>
      </c>
    </row>
    <row r="635" spans="1:5" x14ac:dyDescent="0.25">
      <c r="A635" s="206" t="str">
        <f t="shared" si="19"/>
        <v/>
      </c>
      <c r="B635" s="180" t="s">
        <v>1532</v>
      </c>
      <c r="C635" s="204" t="s">
        <v>730</v>
      </c>
      <c r="D635" s="219" t="s">
        <v>1336</v>
      </c>
      <c r="E635" s="274" t="s">
        <v>2735</v>
      </c>
    </row>
    <row r="636" spans="1:5" x14ac:dyDescent="0.25">
      <c r="A636" s="206" t="str">
        <f t="shared" si="19"/>
        <v/>
      </c>
      <c r="B636" s="180" t="s">
        <v>1532</v>
      </c>
      <c r="C636" s="204" t="s">
        <v>730</v>
      </c>
      <c r="D636" s="219" t="s">
        <v>1336</v>
      </c>
      <c r="E636" s="274" t="s">
        <v>2870</v>
      </c>
    </row>
    <row r="637" spans="1:5" x14ac:dyDescent="0.25">
      <c r="A637" s="206" t="str">
        <f t="shared" si="19"/>
        <v/>
      </c>
      <c r="B637" s="180" t="s">
        <v>1532</v>
      </c>
      <c r="C637" s="204" t="s">
        <v>730</v>
      </c>
      <c r="D637" s="219" t="s">
        <v>1336</v>
      </c>
      <c r="E637" s="274" t="s">
        <v>2738</v>
      </c>
    </row>
    <row r="638" spans="1:5" x14ac:dyDescent="0.25">
      <c r="A638" s="206" t="str">
        <f t="shared" si="19"/>
        <v/>
      </c>
      <c r="B638" s="180" t="s">
        <v>1532</v>
      </c>
      <c r="C638" s="204" t="s">
        <v>730</v>
      </c>
      <c r="D638" s="219" t="s">
        <v>1336</v>
      </c>
      <c r="E638" s="274" t="s">
        <v>2740</v>
      </c>
    </row>
    <row r="639" spans="1:5" x14ac:dyDescent="0.25">
      <c r="A639" s="206" t="str">
        <f t="shared" si="19"/>
        <v/>
      </c>
      <c r="B639" s="180" t="s">
        <v>1532</v>
      </c>
      <c r="C639" s="204" t="s">
        <v>730</v>
      </c>
      <c r="D639" s="219" t="s">
        <v>1336</v>
      </c>
      <c r="E639" s="274" t="s">
        <v>1988</v>
      </c>
    </row>
    <row r="640" spans="1:5" x14ac:dyDescent="0.25">
      <c r="A640" s="206" t="str">
        <f t="shared" si="19"/>
        <v/>
      </c>
      <c r="B640" s="180" t="s">
        <v>1532</v>
      </c>
      <c r="C640" s="204" t="s">
        <v>730</v>
      </c>
      <c r="D640" s="219" t="s">
        <v>1336</v>
      </c>
      <c r="E640" s="274" t="s">
        <v>1992</v>
      </c>
    </row>
    <row r="641" spans="1:5" x14ac:dyDescent="0.25">
      <c r="A641" s="206" t="str">
        <f t="shared" si="19"/>
        <v/>
      </c>
      <c r="B641" s="180" t="s">
        <v>1532</v>
      </c>
      <c r="C641" s="204" t="s">
        <v>730</v>
      </c>
      <c r="D641" s="219" t="s">
        <v>1336</v>
      </c>
      <c r="E641" s="274" t="s">
        <v>2871</v>
      </c>
    </row>
    <row r="642" spans="1:5" x14ac:dyDescent="0.25">
      <c r="A642" s="206" t="str">
        <f t="shared" si="19"/>
        <v/>
      </c>
      <c r="B642" s="180" t="s">
        <v>1532</v>
      </c>
      <c r="C642" s="204" t="s">
        <v>730</v>
      </c>
      <c r="D642" s="219" t="s">
        <v>1336</v>
      </c>
      <c r="E642" s="273" t="s">
        <v>1633</v>
      </c>
    </row>
    <row r="643" spans="1:5" x14ac:dyDescent="0.25">
      <c r="A643" s="206" t="str">
        <f t="shared" ref="A643:A706" si="20">IF($A$1=B643,C643,IF($A$1=D643,E643,""))</f>
        <v/>
      </c>
      <c r="B643" s="180" t="s">
        <v>1532</v>
      </c>
      <c r="C643" s="204" t="s">
        <v>730</v>
      </c>
      <c r="D643" s="219" t="s">
        <v>1336</v>
      </c>
      <c r="E643" s="273" t="s">
        <v>1647</v>
      </c>
    </row>
    <row r="644" spans="1:5" x14ac:dyDescent="0.25">
      <c r="A644" s="206" t="str">
        <f t="shared" si="20"/>
        <v/>
      </c>
      <c r="B644" s="180" t="s">
        <v>1532</v>
      </c>
      <c r="C644" s="204" t="s">
        <v>730</v>
      </c>
      <c r="D644" s="219" t="s">
        <v>1336</v>
      </c>
      <c r="E644" s="273" t="s">
        <v>1653</v>
      </c>
    </row>
    <row r="645" spans="1:5" x14ac:dyDescent="0.25">
      <c r="A645" s="206" t="str">
        <f t="shared" si="20"/>
        <v/>
      </c>
      <c r="B645" s="180" t="s">
        <v>1532</v>
      </c>
      <c r="C645" s="204" t="s">
        <v>730</v>
      </c>
      <c r="D645" s="219" t="s">
        <v>1336</v>
      </c>
      <c r="E645" s="273" t="s">
        <v>2607</v>
      </c>
    </row>
    <row r="646" spans="1:5" x14ac:dyDescent="0.25">
      <c r="A646" s="206" t="str">
        <f t="shared" si="20"/>
        <v/>
      </c>
      <c r="B646" s="180" t="s">
        <v>1532</v>
      </c>
      <c r="C646" s="204" t="s">
        <v>730</v>
      </c>
      <c r="D646" s="219" t="s">
        <v>1336</v>
      </c>
      <c r="E646" s="273" t="s">
        <v>1662</v>
      </c>
    </row>
    <row r="647" spans="1:5" x14ac:dyDescent="0.25">
      <c r="A647" s="206" t="str">
        <f t="shared" si="20"/>
        <v/>
      </c>
      <c r="B647" s="180" t="s">
        <v>1532</v>
      </c>
      <c r="C647" s="204" t="s">
        <v>730</v>
      </c>
      <c r="D647" s="219" t="s">
        <v>1336</v>
      </c>
      <c r="E647" s="273" t="s">
        <v>1673</v>
      </c>
    </row>
    <row r="648" spans="1:5" x14ac:dyDescent="0.25">
      <c r="A648" s="206" t="str">
        <f t="shared" si="20"/>
        <v/>
      </c>
      <c r="B648" s="180" t="s">
        <v>1532</v>
      </c>
      <c r="C648" s="204" t="s">
        <v>730</v>
      </c>
      <c r="D648" s="219" t="s">
        <v>1336</v>
      </c>
      <c r="E648" s="273" t="s">
        <v>2618</v>
      </c>
    </row>
    <row r="649" spans="1:5" x14ac:dyDescent="0.25">
      <c r="A649" s="206" t="str">
        <f t="shared" si="20"/>
        <v/>
      </c>
      <c r="B649" s="180" t="s">
        <v>1532</v>
      </c>
      <c r="C649" s="204" t="s">
        <v>730</v>
      </c>
      <c r="D649" s="219" t="s">
        <v>1336</v>
      </c>
      <c r="E649" s="273" t="s">
        <v>1684</v>
      </c>
    </row>
    <row r="650" spans="1:5" x14ac:dyDescent="0.25">
      <c r="A650" s="206" t="str">
        <f t="shared" si="20"/>
        <v/>
      </c>
      <c r="B650" s="180" t="s">
        <v>1532</v>
      </c>
      <c r="C650" s="204" t="s">
        <v>730</v>
      </c>
      <c r="D650" s="219" t="s">
        <v>1336</v>
      </c>
      <c r="E650" s="273" t="s">
        <v>1692</v>
      </c>
    </row>
    <row r="651" spans="1:5" x14ac:dyDescent="0.25">
      <c r="A651" s="206" t="str">
        <f t="shared" si="20"/>
        <v/>
      </c>
      <c r="B651" s="180" t="s">
        <v>1532</v>
      </c>
      <c r="C651" s="204" t="s">
        <v>730</v>
      </c>
      <c r="D651" s="219" t="s">
        <v>1336</v>
      </c>
      <c r="E651" s="273" t="s">
        <v>1700</v>
      </c>
    </row>
    <row r="652" spans="1:5" x14ac:dyDescent="0.25">
      <c r="A652" s="206" t="str">
        <f t="shared" si="20"/>
        <v/>
      </c>
      <c r="B652" s="180" t="s">
        <v>1532</v>
      </c>
      <c r="C652" s="204" t="s">
        <v>730</v>
      </c>
      <c r="D652" s="219" t="s">
        <v>1336</v>
      </c>
      <c r="E652" s="273" t="s">
        <v>1685</v>
      </c>
    </row>
    <row r="653" spans="1:5" x14ac:dyDescent="0.25">
      <c r="A653" s="206" t="str">
        <f t="shared" si="20"/>
        <v/>
      </c>
      <c r="B653" s="180" t="s">
        <v>1532</v>
      </c>
      <c r="C653" s="204" t="s">
        <v>730</v>
      </c>
      <c r="D653" s="219" t="s">
        <v>1336</v>
      </c>
      <c r="E653" s="273" t="s">
        <v>1693</v>
      </c>
    </row>
    <row r="654" spans="1:5" x14ac:dyDescent="0.25">
      <c r="A654" s="206" t="str">
        <f t="shared" si="20"/>
        <v/>
      </c>
      <c r="B654" s="180" t="s">
        <v>1532</v>
      </c>
      <c r="C654" s="204" t="s">
        <v>730</v>
      </c>
      <c r="D654" s="219" t="s">
        <v>1336</v>
      </c>
      <c r="E654" s="273" t="s">
        <v>1701</v>
      </c>
    </row>
    <row r="655" spans="1:5" x14ac:dyDescent="0.25">
      <c r="A655" s="206" t="str">
        <f t="shared" si="20"/>
        <v/>
      </c>
      <c r="B655" s="180" t="s">
        <v>1532</v>
      </c>
      <c r="C655" s="204" t="s">
        <v>730</v>
      </c>
      <c r="D655" s="219" t="s">
        <v>1336</v>
      </c>
      <c r="E655" s="273" t="s">
        <v>1709</v>
      </c>
    </row>
    <row r="656" spans="1:5" x14ac:dyDescent="0.25">
      <c r="A656" s="206" t="str">
        <f t="shared" si="20"/>
        <v/>
      </c>
      <c r="B656" s="180" t="s">
        <v>1532</v>
      </c>
      <c r="C656" s="204" t="s">
        <v>730</v>
      </c>
      <c r="D656" s="219" t="s">
        <v>1336</v>
      </c>
      <c r="E656" s="273" t="s">
        <v>1716</v>
      </c>
    </row>
    <row r="657" spans="1:5" x14ac:dyDescent="0.25">
      <c r="A657" s="206" t="str">
        <f t="shared" si="20"/>
        <v/>
      </c>
      <c r="B657" s="180" t="s">
        <v>1532</v>
      </c>
      <c r="C657" s="204" t="s">
        <v>730</v>
      </c>
      <c r="D657" s="219" t="s">
        <v>1336</v>
      </c>
      <c r="E657" s="273" t="s">
        <v>1722</v>
      </c>
    </row>
    <row r="658" spans="1:5" x14ac:dyDescent="0.25">
      <c r="A658" s="206" t="str">
        <f t="shared" si="20"/>
        <v/>
      </c>
      <c r="B658" s="180" t="s">
        <v>1532</v>
      </c>
      <c r="C658" s="204" t="s">
        <v>730</v>
      </c>
      <c r="D658" s="219" t="s">
        <v>1336</v>
      </c>
      <c r="E658" s="273" t="s">
        <v>1727</v>
      </c>
    </row>
    <row r="659" spans="1:5" x14ac:dyDescent="0.25">
      <c r="A659" s="206" t="str">
        <f t="shared" si="20"/>
        <v/>
      </c>
      <c r="B659" s="180" t="s">
        <v>1532</v>
      </c>
      <c r="C659" s="204" t="s">
        <v>730</v>
      </c>
      <c r="D659" s="219" t="s">
        <v>1336</v>
      </c>
      <c r="E659" s="273" t="s">
        <v>1733</v>
      </c>
    </row>
    <row r="660" spans="1:5" x14ac:dyDescent="0.25">
      <c r="A660" s="206" t="str">
        <f t="shared" si="20"/>
        <v/>
      </c>
      <c r="B660" s="180" t="s">
        <v>1532</v>
      </c>
      <c r="C660" s="204" t="s">
        <v>730</v>
      </c>
      <c r="D660" s="219" t="s">
        <v>1336</v>
      </c>
      <c r="E660" s="273" t="s">
        <v>1629</v>
      </c>
    </row>
    <row r="661" spans="1:5" x14ac:dyDescent="0.25">
      <c r="A661" s="206" t="str">
        <f t="shared" si="20"/>
        <v/>
      </c>
      <c r="B661" s="180" t="s">
        <v>1532</v>
      </c>
      <c r="C661" s="204" t="s">
        <v>730</v>
      </c>
      <c r="D661" s="219" t="s">
        <v>1336</v>
      </c>
      <c r="E661" s="273" t="s">
        <v>2918</v>
      </c>
    </row>
    <row r="662" spans="1:5" x14ac:dyDescent="0.25">
      <c r="A662" s="206" t="str">
        <f t="shared" si="20"/>
        <v/>
      </c>
      <c r="B662" s="180" t="s">
        <v>1532</v>
      </c>
      <c r="C662" s="204" t="s">
        <v>730</v>
      </c>
      <c r="D662" s="219" t="s">
        <v>1336</v>
      </c>
      <c r="E662" s="273" t="s">
        <v>2921</v>
      </c>
    </row>
    <row r="663" spans="1:5" x14ac:dyDescent="0.25">
      <c r="A663" s="206" t="str">
        <f t="shared" si="20"/>
        <v/>
      </c>
      <c r="B663" s="180" t="s">
        <v>1532</v>
      </c>
      <c r="C663" s="204" t="s">
        <v>730</v>
      </c>
      <c r="D663" s="219" t="s">
        <v>1336</v>
      </c>
      <c r="E663" s="273" t="s">
        <v>2926</v>
      </c>
    </row>
    <row r="664" spans="1:5" x14ac:dyDescent="0.25">
      <c r="A664" s="206" t="str">
        <f t="shared" si="20"/>
        <v/>
      </c>
      <c r="B664" s="180" t="s">
        <v>1532</v>
      </c>
      <c r="C664" s="204" t="s">
        <v>730</v>
      </c>
      <c r="D664" s="219" t="s">
        <v>1336</v>
      </c>
      <c r="E664" s="273" t="s">
        <v>2930</v>
      </c>
    </row>
    <row r="665" spans="1:5" x14ac:dyDescent="0.25">
      <c r="A665" s="206" t="str">
        <f t="shared" si="20"/>
        <v/>
      </c>
      <c r="B665" s="180" t="s">
        <v>1532</v>
      </c>
      <c r="C665" s="204" t="s">
        <v>730</v>
      </c>
      <c r="D665" s="219" t="s">
        <v>1336</v>
      </c>
      <c r="E665" s="273" t="s">
        <v>2933</v>
      </c>
    </row>
    <row r="666" spans="1:5" x14ac:dyDescent="0.25">
      <c r="A666" s="206" t="str">
        <f t="shared" si="20"/>
        <v/>
      </c>
      <c r="B666" s="180" t="s">
        <v>1532</v>
      </c>
      <c r="C666" s="204" t="s">
        <v>730</v>
      </c>
      <c r="D666" s="219" t="s">
        <v>1336</v>
      </c>
      <c r="E666" s="273" t="s">
        <v>2939</v>
      </c>
    </row>
    <row r="667" spans="1:5" x14ac:dyDescent="0.25">
      <c r="A667" s="206" t="str">
        <f t="shared" si="20"/>
        <v/>
      </c>
      <c r="B667" s="180" t="s">
        <v>1532</v>
      </c>
      <c r="C667" s="204" t="s">
        <v>730</v>
      </c>
      <c r="D667" s="219" t="s">
        <v>1336</v>
      </c>
      <c r="E667" s="273" t="s">
        <v>2942</v>
      </c>
    </row>
    <row r="668" spans="1:5" x14ac:dyDescent="0.25">
      <c r="A668" s="206" t="str">
        <f t="shared" si="20"/>
        <v/>
      </c>
      <c r="B668" s="180" t="s">
        <v>1532</v>
      </c>
      <c r="C668" s="204" t="s">
        <v>730</v>
      </c>
      <c r="D668" s="219" t="s">
        <v>1336</v>
      </c>
      <c r="E668" s="273" t="s">
        <v>2946</v>
      </c>
    </row>
    <row r="669" spans="1:5" x14ac:dyDescent="0.25">
      <c r="A669" s="206" t="str">
        <f t="shared" si="20"/>
        <v/>
      </c>
      <c r="B669" s="180" t="s">
        <v>1532</v>
      </c>
      <c r="C669" s="204" t="s">
        <v>730</v>
      </c>
      <c r="D669" s="219" t="s">
        <v>1336</v>
      </c>
      <c r="E669" s="273" t="s">
        <v>1643</v>
      </c>
    </row>
    <row r="670" spans="1:5" x14ac:dyDescent="0.25">
      <c r="A670" s="206" t="str">
        <f t="shared" si="20"/>
        <v/>
      </c>
      <c r="B670" s="180" t="s">
        <v>1532</v>
      </c>
      <c r="C670" s="204" t="s">
        <v>730</v>
      </c>
      <c r="D670" s="219" t="s">
        <v>1336</v>
      </c>
      <c r="E670" s="273" t="s">
        <v>2950</v>
      </c>
    </row>
    <row r="671" spans="1:5" x14ac:dyDescent="0.25">
      <c r="A671" s="206" t="str">
        <f t="shared" si="20"/>
        <v/>
      </c>
      <c r="B671" s="180" t="s">
        <v>1532</v>
      </c>
      <c r="C671" s="204" t="s">
        <v>730</v>
      </c>
      <c r="D671" s="219" t="s">
        <v>1336</v>
      </c>
      <c r="E671" s="273" t="s">
        <v>2953</v>
      </c>
    </row>
    <row r="672" spans="1:5" x14ac:dyDescent="0.25">
      <c r="A672" s="206" t="str">
        <f t="shared" si="20"/>
        <v/>
      </c>
      <c r="B672" s="180" t="s">
        <v>1532</v>
      </c>
      <c r="C672" s="204" t="s">
        <v>730</v>
      </c>
      <c r="D672" s="219" t="s">
        <v>1336</v>
      </c>
      <c r="E672" s="273" t="s">
        <v>2956</v>
      </c>
    </row>
    <row r="673" spans="1:5" x14ac:dyDescent="0.25">
      <c r="A673" s="206" t="str">
        <f t="shared" si="20"/>
        <v/>
      </c>
      <c r="B673" s="180" t="s">
        <v>1532</v>
      </c>
      <c r="C673" s="204" t="s">
        <v>730</v>
      </c>
      <c r="D673" s="219" t="s">
        <v>1336</v>
      </c>
      <c r="E673" s="273" t="s">
        <v>2959</v>
      </c>
    </row>
    <row r="674" spans="1:5" x14ac:dyDescent="0.25">
      <c r="A674" s="206" t="str">
        <f t="shared" si="20"/>
        <v/>
      </c>
      <c r="B674" s="180" t="s">
        <v>1532</v>
      </c>
      <c r="C674" s="204" t="s">
        <v>730</v>
      </c>
      <c r="D674" s="219" t="s">
        <v>1336</v>
      </c>
      <c r="E674" s="273" t="s">
        <v>2961</v>
      </c>
    </row>
    <row r="675" spans="1:5" x14ac:dyDescent="0.25">
      <c r="A675" s="206" t="str">
        <f t="shared" si="20"/>
        <v/>
      </c>
      <c r="B675" s="180" t="s">
        <v>1532</v>
      </c>
      <c r="C675" s="204" t="s">
        <v>730</v>
      </c>
      <c r="D675" s="219" t="s">
        <v>1336</v>
      </c>
      <c r="E675" s="273" t="s">
        <v>2963</v>
      </c>
    </row>
    <row r="676" spans="1:5" x14ac:dyDescent="0.25">
      <c r="A676" s="206" t="str">
        <f t="shared" si="20"/>
        <v/>
      </c>
      <c r="B676" s="180" t="s">
        <v>1532</v>
      </c>
      <c r="C676" s="204" t="s">
        <v>730</v>
      </c>
      <c r="D676" s="219" t="s">
        <v>1336</v>
      </c>
      <c r="E676" s="273" t="s">
        <v>2966</v>
      </c>
    </row>
    <row r="677" spans="1:5" x14ac:dyDescent="0.25">
      <c r="A677" s="206" t="str">
        <f t="shared" si="20"/>
        <v/>
      </c>
      <c r="B677" s="180" t="s">
        <v>1532</v>
      </c>
      <c r="C677" s="204" t="s">
        <v>730</v>
      </c>
      <c r="D677" s="219" t="s">
        <v>1336</v>
      </c>
      <c r="E677" s="273" t="s">
        <v>2969</v>
      </c>
    </row>
    <row r="678" spans="1:5" x14ac:dyDescent="0.25">
      <c r="A678" s="206" t="str">
        <f t="shared" si="20"/>
        <v/>
      </c>
      <c r="B678" s="180" t="s">
        <v>1532</v>
      </c>
      <c r="C678" s="204" t="s">
        <v>730</v>
      </c>
      <c r="D678" s="219" t="s">
        <v>1336</v>
      </c>
      <c r="E678" s="273" t="s">
        <v>3232</v>
      </c>
    </row>
    <row r="679" spans="1:5" x14ac:dyDescent="0.25">
      <c r="A679" s="206" t="str">
        <f t="shared" si="20"/>
        <v/>
      </c>
      <c r="B679" s="180" t="s">
        <v>1532</v>
      </c>
      <c r="C679" s="204" t="s">
        <v>730</v>
      </c>
      <c r="D679" s="219" t="s">
        <v>1336</v>
      </c>
      <c r="E679" s="273" t="s">
        <v>2972</v>
      </c>
    </row>
    <row r="680" spans="1:5" x14ac:dyDescent="0.25">
      <c r="A680" s="206" t="str">
        <f t="shared" si="20"/>
        <v/>
      </c>
      <c r="B680" s="180" t="s">
        <v>1532</v>
      </c>
      <c r="C680" s="204" t="s">
        <v>730</v>
      </c>
      <c r="D680" s="219" t="s">
        <v>1336</v>
      </c>
      <c r="E680" s="273" t="s">
        <v>2974</v>
      </c>
    </row>
    <row r="681" spans="1:5" x14ac:dyDescent="0.25">
      <c r="A681" s="206" t="str">
        <f t="shared" si="20"/>
        <v/>
      </c>
      <c r="B681" s="180" t="s">
        <v>1532</v>
      </c>
      <c r="C681" s="204" t="s">
        <v>730</v>
      </c>
      <c r="D681" s="219" t="s">
        <v>1336</v>
      </c>
      <c r="E681" s="273" t="s">
        <v>2975</v>
      </c>
    </row>
    <row r="682" spans="1:5" x14ac:dyDescent="0.25">
      <c r="A682" s="206" t="str">
        <f t="shared" si="20"/>
        <v/>
      </c>
      <c r="B682" s="180" t="s">
        <v>1532</v>
      </c>
      <c r="C682" s="204" t="s">
        <v>730</v>
      </c>
      <c r="D682" s="219" t="s">
        <v>1336</v>
      </c>
      <c r="E682" s="273" t="s">
        <v>1754</v>
      </c>
    </row>
    <row r="683" spans="1:5" x14ac:dyDescent="0.25">
      <c r="A683" s="206" t="str">
        <f t="shared" si="20"/>
        <v/>
      </c>
      <c r="B683" s="180" t="s">
        <v>1532</v>
      </c>
      <c r="C683" s="204" t="s">
        <v>730</v>
      </c>
      <c r="D683" s="219" t="s">
        <v>1336</v>
      </c>
      <c r="E683" s="273" t="s">
        <v>2978</v>
      </c>
    </row>
    <row r="684" spans="1:5" x14ac:dyDescent="0.25">
      <c r="A684" s="206" t="str">
        <f t="shared" si="20"/>
        <v/>
      </c>
      <c r="B684" s="180" t="s">
        <v>1532</v>
      </c>
      <c r="C684" s="204" t="s">
        <v>730</v>
      </c>
      <c r="D684" s="219" t="s">
        <v>1336</v>
      </c>
      <c r="E684" s="273" t="s">
        <v>2980</v>
      </c>
    </row>
    <row r="685" spans="1:5" x14ac:dyDescent="0.25">
      <c r="A685" s="206" t="str">
        <f t="shared" si="20"/>
        <v/>
      </c>
      <c r="B685" s="180" t="s">
        <v>1532</v>
      </c>
      <c r="C685" s="204" t="s">
        <v>730</v>
      </c>
      <c r="D685" s="219" t="s">
        <v>1336</v>
      </c>
      <c r="E685" s="273" t="s">
        <v>1772</v>
      </c>
    </row>
    <row r="686" spans="1:5" x14ac:dyDescent="0.25">
      <c r="A686" s="206" t="str">
        <f t="shared" si="20"/>
        <v/>
      </c>
      <c r="B686" s="180" t="s">
        <v>1532</v>
      </c>
      <c r="C686" s="204" t="s">
        <v>730</v>
      </c>
      <c r="D686" s="219" t="s">
        <v>1336</v>
      </c>
      <c r="E686" s="273" t="s">
        <v>2651</v>
      </c>
    </row>
    <row r="687" spans="1:5" x14ac:dyDescent="0.25">
      <c r="A687" s="206" t="str">
        <f t="shared" si="20"/>
        <v/>
      </c>
      <c r="B687" s="180" t="s">
        <v>1532</v>
      </c>
      <c r="C687" s="204" t="s">
        <v>730</v>
      </c>
      <c r="D687" s="219" t="s">
        <v>1336</v>
      </c>
      <c r="E687" s="273" t="s">
        <v>2986</v>
      </c>
    </row>
    <row r="688" spans="1:5" x14ac:dyDescent="0.25">
      <c r="A688" s="206" t="str">
        <f t="shared" si="20"/>
        <v/>
      </c>
      <c r="B688" s="180" t="s">
        <v>1532</v>
      </c>
      <c r="C688" s="204" t="s">
        <v>730</v>
      </c>
      <c r="D688" s="219" t="s">
        <v>1336</v>
      </c>
      <c r="E688" s="273" t="s">
        <v>2988</v>
      </c>
    </row>
    <row r="689" spans="1:5" x14ac:dyDescent="0.25">
      <c r="A689" s="206" t="str">
        <f t="shared" si="20"/>
        <v/>
      </c>
      <c r="B689" s="180" t="s">
        <v>1532</v>
      </c>
      <c r="C689" s="204" t="s">
        <v>730</v>
      </c>
      <c r="D689" s="219" t="s">
        <v>1336</v>
      </c>
      <c r="E689" s="273" t="s">
        <v>2652</v>
      </c>
    </row>
    <row r="690" spans="1:5" x14ac:dyDescent="0.25">
      <c r="A690" s="206" t="str">
        <f t="shared" si="20"/>
        <v/>
      </c>
      <c r="B690" s="180" t="s">
        <v>1532</v>
      </c>
      <c r="C690" s="204" t="s">
        <v>730</v>
      </c>
      <c r="D690" s="219" t="s">
        <v>1336</v>
      </c>
      <c r="E690" s="273" t="s">
        <v>1800</v>
      </c>
    </row>
    <row r="691" spans="1:5" x14ac:dyDescent="0.25">
      <c r="A691" s="206" t="str">
        <f t="shared" si="20"/>
        <v/>
      </c>
      <c r="B691" s="180" t="s">
        <v>1532</v>
      </c>
      <c r="C691" s="204" t="s">
        <v>730</v>
      </c>
      <c r="D691" s="219" t="s">
        <v>1336</v>
      </c>
      <c r="E691" s="273" t="s">
        <v>2992</v>
      </c>
    </row>
    <row r="692" spans="1:5" x14ac:dyDescent="0.25">
      <c r="A692" s="206" t="str">
        <f t="shared" si="20"/>
        <v/>
      </c>
      <c r="B692" s="180" t="s">
        <v>1532</v>
      </c>
      <c r="C692" s="204" t="s">
        <v>730</v>
      </c>
      <c r="D692" s="219" t="s">
        <v>1336</v>
      </c>
      <c r="E692" s="273" t="s">
        <v>2994</v>
      </c>
    </row>
    <row r="693" spans="1:5" x14ac:dyDescent="0.25">
      <c r="A693" s="206" t="str">
        <f t="shared" si="20"/>
        <v/>
      </c>
      <c r="B693" s="180" t="s">
        <v>1532</v>
      </c>
      <c r="C693" s="204" t="s">
        <v>730</v>
      </c>
      <c r="D693" s="219" t="s">
        <v>1336</v>
      </c>
      <c r="E693" s="273" t="s">
        <v>2998</v>
      </c>
    </row>
    <row r="694" spans="1:5" x14ac:dyDescent="0.25">
      <c r="A694" s="206" t="str">
        <f t="shared" si="20"/>
        <v/>
      </c>
      <c r="B694" s="180" t="s">
        <v>1532</v>
      </c>
      <c r="C694" s="204" t="s">
        <v>730</v>
      </c>
      <c r="D694" s="219" t="s">
        <v>1336</v>
      </c>
      <c r="E694" s="273" t="s">
        <v>3001</v>
      </c>
    </row>
    <row r="695" spans="1:5" x14ac:dyDescent="0.25">
      <c r="A695" s="206" t="str">
        <f t="shared" si="20"/>
        <v/>
      </c>
      <c r="B695" s="180" t="s">
        <v>1532</v>
      </c>
      <c r="C695" s="204" t="s">
        <v>730</v>
      </c>
      <c r="D695" s="219" t="s">
        <v>1336</v>
      </c>
      <c r="E695" s="273" t="s">
        <v>3002</v>
      </c>
    </row>
    <row r="696" spans="1:5" x14ac:dyDescent="0.25">
      <c r="A696" s="206" t="str">
        <f t="shared" si="20"/>
        <v/>
      </c>
      <c r="B696" s="180" t="s">
        <v>1532</v>
      </c>
      <c r="C696" s="204" t="s">
        <v>730</v>
      </c>
      <c r="D696" s="219" t="s">
        <v>1336</v>
      </c>
      <c r="E696" s="273" t="s">
        <v>3003</v>
      </c>
    </row>
    <row r="697" spans="1:5" x14ac:dyDescent="0.25">
      <c r="A697" s="206" t="str">
        <f t="shared" si="20"/>
        <v/>
      </c>
      <c r="B697" s="180" t="s">
        <v>1532</v>
      </c>
      <c r="C697" s="204" t="s">
        <v>730</v>
      </c>
      <c r="D697" s="219" t="s">
        <v>1336</v>
      </c>
      <c r="E697" s="273" t="s">
        <v>3004</v>
      </c>
    </row>
    <row r="698" spans="1:5" x14ac:dyDescent="0.25">
      <c r="A698" s="206" t="str">
        <f t="shared" si="20"/>
        <v/>
      </c>
      <c r="B698" s="180" t="s">
        <v>1532</v>
      </c>
      <c r="C698" s="204" t="s">
        <v>730</v>
      </c>
      <c r="D698" s="219" t="s">
        <v>1336</v>
      </c>
      <c r="E698" s="273" t="s">
        <v>3005</v>
      </c>
    </row>
    <row r="699" spans="1:5" x14ac:dyDescent="0.25">
      <c r="A699" s="206" t="str">
        <f t="shared" si="20"/>
        <v/>
      </c>
      <c r="B699" s="180" t="s">
        <v>1532</v>
      </c>
      <c r="C699" s="204" t="s">
        <v>730</v>
      </c>
      <c r="D699" s="219" t="s">
        <v>1336</v>
      </c>
      <c r="E699" s="273" t="s">
        <v>3007</v>
      </c>
    </row>
    <row r="700" spans="1:5" x14ac:dyDescent="0.25">
      <c r="A700" s="206" t="str">
        <f t="shared" si="20"/>
        <v/>
      </c>
      <c r="B700" s="180" t="s">
        <v>1532</v>
      </c>
      <c r="C700" s="204" t="s">
        <v>730</v>
      </c>
      <c r="D700" s="219" t="s">
        <v>1336</v>
      </c>
      <c r="E700" s="273" t="s">
        <v>3009</v>
      </c>
    </row>
    <row r="701" spans="1:5" x14ac:dyDescent="0.25">
      <c r="A701" s="206" t="str">
        <f t="shared" si="20"/>
        <v/>
      </c>
      <c r="B701" s="180" t="s">
        <v>1532</v>
      </c>
      <c r="C701" s="204" t="s">
        <v>730</v>
      </c>
      <c r="D701" s="219" t="s">
        <v>1336</v>
      </c>
      <c r="E701" s="273" t="s">
        <v>3012</v>
      </c>
    </row>
    <row r="702" spans="1:5" x14ac:dyDescent="0.25">
      <c r="A702" s="206" t="str">
        <f t="shared" si="20"/>
        <v/>
      </c>
      <c r="B702" s="180" t="s">
        <v>1532</v>
      </c>
      <c r="C702" s="204" t="s">
        <v>730</v>
      </c>
      <c r="D702" s="219" t="s">
        <v>1336</v>
      </c>
      <c r="E702" s="273" t="s">
        <v>3014</v>
      </c>
    </row>
    <row r="703" spans="1:5" x14ac:dyDescent="0.25">
      <c r="A703" s="206" t="str">
        <f t="shared" si="20"/>
        <v/>
      </c>
      <c r="B703" s="180" t="s">
        <v>1532</v>
      </c>
      <c r="C703" s="204" t="s">
        <v>730</v>
      </c>
      <c r="D703" s="219" t="s">
        <v>1336</v>
      </c>
      <c r="E703" s="273" t="s">
        <v>3016</v>
      </c>
    </row>
    <row r="704" spans="1:5" x14ac:dyDescent="0.25">
      <c r="A704" s="206" t="str">
        <f t="shared" si="20"/>
        <v/>
      </c>
      <c r="B704" s="180" t="s">
        <v>1532</v>
      </c>
      <c r="C704" s="204" t="s">
        <v>730</v>
      </c>
      <c r="D704" s="219" t="s">
        <v>1336</v>
      </c>
      <c r="E704" s="273" t="s">
        <v>3018</v>
      </c>
    </row>
    <row r="705" spans="1:5" x14ac:dyDescent="0.25">
      <c r="A705" s="206" t="str">
        <f t="shared" si="20"/>
        <v/>
      </c>
      <c r="B705" s="180" t="s">
        <v>1532</v>
      </c>
      <c r="C705" s="204" t="s">
        <v>730</v>
      </c>
      <c r="D705" s="219" t="s">
        <v>1336</v>
      </c>
      <c r="E705" s="273" t="s">
        <v>3023</v>
      </c>
    </row>
    <row r="706" spans="1:5" x14ac:dyDescent="0.25">
      <c r="A706" s="206" t="str">
        <f t="shared" si="20"/>
        <v/>
      </c>
      <c r="B706" s="180" t="s">
        <v>1532</v>
      </c>
      <c r="C706" s="204" t="s">
        <v>730</v>
      </c>
      <c r="D706" s="219" t="s">
        <v>1336</v>
      </c>
      <c r="E706" s="273" t="s">
        <v>3024</v>
      </c>
    </row>
    <row r="707" spans="1:5" x14ac:dyDescent="0.25">
      <c r="A707" s="206" t="str">
        <f t="shared" ref="A707:A770" si="21">IF($A$1=B707,C707,IF($A$1=D707,E707,""))</f>
        <v/>
      </c>
      <c r="B707" s="180" t="s">
        <v>1532</v>
      </c>
      <c r="C707" s="204" t="s">
        <v>730</v>
      </c>
      <c r="D707" s="219" t="s">
        <v>1336</v>
      </c>
      <c r="E707" s="273" t="s">
        <v>3025</v>
      </c>
    </row>
    <row r="708" spans="1:5" x14ac:dyDescent="0.25">
      <c r="A708" s="206" t="str">
        <f t="shared" si="21"/>
        <v/>
      </c>
      <c r="B708" s="180" t="s">
        <v>1532</v>
      </c>
      <c r="C708" s="204" t="s">
        <v>730</v>
      </c>
      <c r="D708" s="219" t="s">
        <v>1336</v>
      </c>
      <c r="E708" s="273" t="s">
        <v>3026</v>
      </c>
    </row>
    <row r="709" spans="1:5" x14ac:dyDescent="0.25">
      <c r="A709" s="206" t="str">
        <f t="shared" si="21"/>
        <v/>
      </c>
      <c r="B709" s="180" t="s">
        <v>1532</v>
      </c>
      <c r="C709" s="204" t="s">
        <v>730</v>
      </c>
      <c r="D709" s="219" t="s">
        <v>1336</v>
      </c>
      <c r="E709" s="273" t="s">
        <v>3027</v>
      </c>
    </row>
    <row r="710" spans="1:5" x14ac:dyDescent="0.25">
      <c r="A710" s="206" t="str">
        <f t="shared" si="21"/>
        <v/>
      </c>
      <c r="B710" s="180" t="s">
        <v>1532</v>
      </c>
      <c r="C710" s="204" t="s">
        <v>730</v>
      </c>
      <c r="D710" s="219" t="s">
        <v>1336</v>
      </c>
      <c r="E710" s="273" t="s">
        <v>3028</v>
      </c>
    </row>
    <row r="711" spans="1:5" x14ac:dyDescent="0.25">
      <c r="A711" s="206" t="str">
        <f t="shared" si="21"/>
        <v/>
      </c>
      <c r="B711" s="180" t="s">
        <v>1532</v>
      </c>
      <c r="C711" s="204" t="s">
        <v>730</v>
      </c>
      <c r="D711" s="219" t="s">
        <v>1336</v>
      </c>
      <c r="E711" s="273" t="s">
        <v>3029</v>
      </c>
    </row>
    <row r="712" spans="1:5" x14ac:dyDescent="0.25">
      <c r="A712" s="206" t="str">
        <f t="shared" si="21"/>
        <v/>
      </c>
      <c r="B712" s="180" t="s">
        <v>1532</v>
      </c>
      <c r="C712" s="204" t="s">
        <v>730</v>
      </c>
      <c r="D712" s="219" t="s">
        <v>1336</v>
      </c>
      <c r="E712" s="273" t="s">
        <v>3030</v>
      </c>
    </row>
    <row r="713" spans="1:5" x14ac:dyDescent="0.25">
      <c r="A713" s="206" t="str">
        <f t="shared" si="21"/>
        <v/>
      </c>
      <c r="B713" s="180" t="s">
        <v>1532</v>
      </c>
      <c r="C713" s="204" t="s">
        <v>730</v>
      </c>
      <c r="D713" s="219" t="s">
        <v>1336</v>
      </c>
      <c r="E713" s="273" t="s">
        <v>1866</v>
      </c>
    </row>
    <row r="714" spans="1:5" x14ac:dyDescent="0.25">
      <c r="A714" s="206" t="str">
        <f t="shared" si="21"/>
        <v/>
      </c>
      <c r="B714" s="180" t="s">
        <v>1532</v>
      </c>
      <c r="C714" s="204" t="s">
        <v>730</v>
      </c>
      <c r="D714" s="219" t="s">
        <v>1336</v>
      </c>
      <c r="E714" s="273" t="s">
        <v>3031</v>
      </c>
    </row>
    <row r="715" spans="1:5" x14ac:dyDescent="0.25">
      <c r="A715" s="206" t="str">
        <f t="shared" si="21"/>
        <v/>
      </c>
      <c r="B715" s="180" t="s">
        <v>1532</v>
      </c>
      <c r="C715" s="204" t="s">
        <v>730</v>
      </c>
      <c r="D715" s="219" t="s">
        <v>1336</v>
      </c>
      <c r="E715" s="273" t="s">
        <v>3032</v>
      </c>
    </row>
    <row r="716" spans="1:5" x14ac:dyDescent="0.25">
      <c r="A716" s="206" t="str">
        <f t="shared" si="21"/>
        <v/>
      </c>
      <c r="B716" s="180" t="s">
        <v>1532</v>
      </c>
      <c r="C716" s="204" t="s">
        <v>730</v>
      </c>
      <c r="D716" s="219" t="s">
        <v>1336</v>
      </c>
      <c r="E716" s="273" t="s">
        <v>3033</v>
      </c>
    </row>
    <row r="717" spans="1:5" x14ac:dyDescent="0.25">
      <c r="A717" s="206" t="str">
        <f t="shared" si="21"/>
        <v/>
      </c>
      <c r="B717" s="180" t="s">
        <v>1532</v>
      </c>
      <c r="C717" s="204" t="s">
        <v>730</v>
      </c>
      <c r="D717" s="219" t="s">
        <v>1336</v>
      </c>
      <c r="E717" s="273" t="s">
        <v>3035</v>
      </c>
    </row>
    <row r="718" spans="1:5" x14ac:dyDescent="0.25">
      <c r="A718" s="206" t="str">
        <f t="shared" si="21"/>
        <v/>
      </c>
      <c r="B718" s="180" t="s">
        <v>1532</v>
      </c>
      <c r="C718" s="204" t="s">
        <v>730</v>
      </c>
      <c r="D718" s="219" t="s">
        <v>1336</v>
      </c>
      <c r="E718" s="273" t="s">
        <v>3038</v>
      </c>
    </row>
    <row r="719" spans="1:5" x14ac:dyDescent="0.25">
      <c r="A719" s="206" t="str">
        <f t="shared" si="21"/>
        <v/>
      </c>
      <c r="B719" s="180" t="s">
        <v>1532</v>
      </c>
      <c r="C719" s="204" t="s">
        <v>730</v>
      </c>
      <c r="D719" s="219" t="s">
        <v>1336</v>
      </c>
      <c r="E719" s="273" t="s">
        <v>3041</v>
      </c>
    </row>
    <row r="720" spans="1:5" x14ac:dyDescent="0.25">
      <c r="A720" s="206" t="str">
        <f t="shared" si="21"/>
        <v/>
      </c>
      <c r="B720" s="180" t="s">
        <v>1532</v>
      </c>
      <c r="C720" s="204" t="s">
        <v>730</v>
      </c>
      <c r="D720" s="219" t="s">
        <v>1336</v>
      </c>
      <c r="E720" s="273" t="s">
        <v>3045</v>
      </c>
    </row>
    <row r="721" spans="1:5" x14ac:dyDescent="0.25">
      <c r="A721" s="206" t="str">
        <f t="shared" si="21"/>
        <v/>
      </c>
      <c r="B721" s="180" t="s">
        <v>1532</v>
      </c>
      <c r="C721" s="204" t="s">
        <v>730</v>
      </c>
      <c r="D721" s="219" t="s">
        <v>1336</v>
      </c>
      <c r="E721" s="273" t="s">
        <v>3049</v>
      </c>
    </row>
    <row r="722" spans="1:5" x14ac:dyDescent="0.25">
      <c r="A722" s="206" t="str">
        <f t="shared" si="21"/>
        <v/>
      </c>
      <c r="B722" s="180" t="s">
        <v>1532</v>
      </c>
      <c r="C722" s="204" t="s">
        <v>730</v>
      </c>
      <c r="D722" s="219" t="s">
        <v>1336</v>
      </c>
      <c r="E722" s="273" t="s">
        <v>3053</v>
      </c>
    </row>
    <row r="723" spans="1:5" x14ac:dyDescent="0.25">
      <c r="A723" s="206" t="str">
        <f t="shared" si="21"/>
        <v/>
      </c>
      <c r="B723" s="180" t="s">
        <v>1532</v>
      </c>
      <c r="C723" s="204" t="s">
        <v>730</v>
      </c>
      <c r="D723" s="219" t="s">
        <v>1336</v>
      </c>
      <c r="E723" s="273" t="s">
        <v>3056</v>
      </c>
    </row>
    <row r="724" spans="1:5" x14ac:dyDescent="0.25">
      <c r="A724" s="206" t="str">
        <f t="shared" si="21"/>
        <v/>
      </c>
      <c r="B724" s="180" t="s">
        <v>1532</v>
      </c>
      <c r="C724" s="204" t="s">
        <v>730</v>
      </c>
      <c r="D724" s="219" t="s">
        <v>1336</v>
      </c>
      <c r="E724" s="273" t="s">
        <v>3059</v>
      </c>
    </row>
    <row r="725" spans="1:5" x14ac:dyDescent="0.25">
      <c r="A725" s="206" t="str">
        <f t="shared" si="21"/>
        <v/>
      </c>
      <c r="B725" s="180" t="s">
        <v>1532</v>
      </c>
      <c r="C725" s="204" t="s">
        <v>730</v>
      </c>
      <c r="D725" s="219" t="s">
        <v>1336</v>
      </c>
      <c r="E725" s="273" t="s">
        <v>3062</v>
      </c>
    </row>
    <row r="726" spans="1:5" x14ac:dyDescent="0.25">
      <c r="A726" s="206" t="str">
        <f t="shared" si="21"/>
        <v/>
      </c>
      <c r="B726" s="180" t="s">
        <v>1532</v>
      </c>
      <c r="C726" s="204" t="s">
        <v>730</v>
      </c>
      <c r="D726" s="219" t="s">
        <v>1336</v>
      </c>
      <c r="E726" s="273" t="s">
        <v>3063</v>
      </c>
    </row>
    <row r="727" spans="1:5" x14ac:dyDescent="0.25">
      <c r="A727" s="206" t="str">
        <f t="shared" si="21"/>
        <v/>
      </c>
      <c r="B727" s="180" t="s">
        <v>1532</v>
      </c>
      <c r="C727" s="204" t="s">
        <v>730</v>
      </c>
      <c r="D727" s="219" t="s">
        <v>1336</v>
      </c>
      <c r="E727" s="273" t="s">
        <v>3065</v>
      </c>
    </row>
    <row r="728" spans="1:5" x14ac:dyDescent="0.25">
      <c r="A728" s="206" t="str">
        <f t="shared" si="21"/>
        <v/>
      </c>
      <c r="B728" s="180" t="s">
        <v>1532</v>
      </c>
      <c r="C728" s="204" t="s">
        <v>730</v>
      </c>
      <c r="D728" s="219" t="s">
        <v>1336</v>
      </c>
      <c r="E728" s="273" t="s">
        <v>3068</v>
      </c>
    </row>
    <row r="729" spans="1:5" x14ac:dyDescent="0.25">
      <c r="A729" s="206" t="str">
        <f t="shared" si="21"/>
        <v/>
      </c>
      <c r="B729" s="180" t="s">
        <v>1532</v>
      </c>
      <c r="C729" s="204" t="s">
        <v>730</v>
      </c>
      <c r="D729" s="219" t="s">
        <v>1336</v>
      </c>
      <c r="E729" s="273" t="s">
        <v>3070</v>
      </c>
    </row>
    <row r="730" spans="1:5" x14ac:dyDescent="0.25">
      <c r="A730" s="206" t="str">
        <f t="shared" si="21"/>
        <v/>
      </c>
      <c r="B730" s="180" t="s">
        <v>1532</v>
      </c>
      <c r="C730" s="204" t="s">
        <v>730</v>
      </c>
      <c r="D730" s="219" t="s">
        <v>1336</v>
      </c>
      <c r="E730" s="273" t="s">
        <v>3073</v>
      </c>
    </row>
    <row r="731" spans="1:5" x14ac:dyDescent="0.25">
      <c r="A731" s="206" t="str">
        <f t="shared" si="21"/>
        <v/>
      </c>
      <c r="B731" s="180" t="s">
        <v>1532</v>
      </c>
      <c r="C731" s="204" t="s">
        <v>730</v>
      </c>
      <c r="D731" s="219" t="s">
        <v>1336</v>
      </c>
      <c r="E731" s="273" t="s">
        <v>1869</v>
      </c>
    </row>
    <row r="732" spans="1:5" x14ac:dyDescent="0.25">
      <c r="A732" s="206" t="str">
        <f t="shared" si="21"/>
        <v/>
      </c>
      <c r="B732" s="180" t="s">
        <v>1532</v>
      </c>
      <c r="C732" s="204" t="s">
        <v>730</v>
      </c>
      <c r="D732" s="219" t="s">
        <v>1336</v>
      </c>
      <c r="E732" s="273" t="s">
        <v>3075</v>
      </c>
    </row>
    <row r="733" spans="1:5" x14ac:dyDescent="0.25">
      <c r="A733" s="206" t="str">
        <f t="shared" si="21"/>
        <v/>
      </c>
      <c r="B733" s="180" t="s">
        <v>1532</v>
      </c>
      <c r="C733" s="204" t="s">
        <v>730</v>
      </c>
      <c r="D733" s="219" t="s">
        <v>1336</v>
      </c>
      <c r="E733" s="273" t="s">
        <v>3077</v>
      </c>
    </row>
    <row r="734" spans="1:5" x14ac:dyDescent="0.25">
      <c r="A734" s="206" t="str">
        <f t="shared" si="21"/>
        <v/>
      </c>
      <c r="B734" s="180" t="s">
        <v>1532</v>
      </c>
      <c r="C734" s="204" t="s">
        <v>730</v>
      </c>
      <c r="D734" s="219" t="s">
        <v>1336</v>
      </c>
      <c r="E734" s="273" t="s">
        <v>1915</v>
      </c>
    </row>
    <row r="735" spans="1:5" x14ac:dyDescent="0.25">
      <c r="A735" s="206" t="str">
        <f t="shared" si="21"/>
        <v/>
      </c>
      <c r="B735" s="180" t="s">
        <v>1532</v>
      </c>
      <c r="C735" s="204" t="s">
        <v>730</v>
      </c>
      <c r="D735" s="219" t="s">
        <v>1336</v>
      </c>
      <c r="E735" s="273" t="s">
        <v>2681</v>
      </c>
    </row>
    <row r="736" spans="1:5" x14ac:dyDescent="0.25">
      <c r="A736" s="206" t="str">
        <f t="shared" si="21"/>
        <v/>
      </c>
      <c r="B736" s="180" t="s">
        <v>1532</v>
      </c>
      <c r="C736" s="204" t="s">
        <v>730</v>
      </c>
      <c r="D736" s="219" t="s">
        <v>1336</v>
      </c>
      <c r="E736" s="273" t="s">
        <v>3082</v>
      </c>
    </row>
    <row r="737" spans="1:5" x14ac:dyDescent="0.25">
      <c r="A737" s="206" t="str">
        <f t="shared" si="21"/>
        <v/>
      </c>
      <c r="B737" s="180" t="s">
        <v>1532</v>
      </c>
      <c r="C737" s="204" t="s">
        <v>730</v>
      </c>
      <c r="D737" s="219" t="s">
        <v>1336</v>
      </c>
      <c r="E737" s="273" t="s">
        <v>3085</v>
      </c>
    </row>
    <row r="738" spans="1:5" x14ac:dyDescent="0.25">
      <c r="A738" s="206" t="str">
        <f t="shared" si="21"/>
        <v/>
      </c>
      <c r="B738" s="180" t="s">
        <v>1532</v>
      </c>
      <c r="C738" s="204" t="s">
        <v>730</v>
      </c>
      <c r="D738" s="219" t="s">
        <v>1336</v>
      </c>
      <c r="E738" s="273" t="s">
        <v>2686</v>
      </c>
    </row>
    <row r="739" spans="1:5" x14ac:dyDescent="0.25">
      <c r="A739" s="206" t="str">
        <f t="shared" si="21"/>
        <v/>
      </c>
      <c r="B739" s="180" t="s">
        <v>1532</v>
      </c>
      <c r="C739" s="204" t="s">
        <v>730</v>
      </c>
      <c r="D739" s="219" t="s">
        <v>1336</v>
      </c>
      <c r="E739" s="273" t="s">
        <v>3089</v>
      </c>
    </row>
    <row r="740" spans="1:5" x14ac:dyDescent="0.25">
      <c r="A740" s="206" t="str">
        <f t="shared" si="21"/>
        <v/>
      </c>
      <c r="B740" s="180" t="s">
        <v>1532</v>
      </c>
      <c r="C740" s="204" t="s">
        <v>730</v>
      </c>
      <c r="D740" s="219" t="s">
        <v>1336</v>
      </c>
      <c r="E740" s="273" t="s">
        <v>2691</v>
      </c>
    </row>
    <row r="741" spans="1:5" x14ac:dyDescent="0.25">
      <c r="A741" s="206" t="str">
        <f t="shared" si="21"/>
        <v/>
      </c>
      <c r="B741" s="180" t="s">
        <v>1532</v>
      </c>
      <c r="C741" s="204" t="s">
        <v>730</v>
      </c>
      <c r="D741" s="219" t="s">
        <v>1336</v>
      </c>
      <c r="E741" s="273" t="s">
        <v>3094</v>
      </c>
    </row>
    <row r="742" spans="1:5" x14ac:dyDescent="0.25">
      <c r="A742" s="206" t="str">
        <f t="shared" si="21"/>
        <v/>
      </c>
      <c r="B742" s="180" t="s">
        <v>1532</v>
      </c>
      <c r="C742" s="204" t="s">
        <v>730</v>
      </c>
      <c r="D742" s="219" t="s">
        <v>1336</v>
      </c>
      <c r="E742" s="273" t="s">
        <v>2693</v>
      </c>
    </row>
    <row r="743" spans="1:5" x14ac:dyDescent="0.25">
      <c r="A743" s="206" t="str">
        <f t="shared" si="21"/>
        <v/>
      </c>
      <c r="B743" s="180" t="s">
        <v>1532</v>
      </c>
      <c r="C743" s="204" t="s">
        <v>730</v>
      </c>
      <c r="D743" s="219" t="s">
        <v>1336</v>
      </c>
      <c r="E743" s="273" t="s">
        <v>3100</v>
      </c>
    </row>
    <row r="744" spans="1:5" x14ac:dyDescent="0.25">
      <c r="A744" s="206" t="str">
        <f t="shared" si="21"/>
        <v/>
      </c>
      <c r="B744" s="180" t="s">
        <v>1532</v>
      </c>
      <c r="C744" s="204" t="s">
        <v>730</v>
      </c>
      <c r="D744" s="219" t="s">
        <v>1336</v>
      </c>
      <c r="E744" s="273" t="s">
        <v>3101</v>
      </c>
    </row>
    <row r="745" spans="1:5" x14ac:dyDescent="0.25">
      <c r="A745" s="206" t="str">
        <f t="shared" si="21"/>
        <v/>
      </c>
      <c r="B745" s="180" t="s">
        <v>1532</v>
      </c>
      <c r="C745" s="204" t="s">
        <v>730</v>
      </c>
      <c r="D745" s="219" t="s">
        <v>1336</v>
      </c>
      <c r="E745" s="273" t="s">
        <v>3105</v>
      </c>
    </row>
    <row r="746" spans="1:5" x14ac:dyDescent="0.25">
      <c r="A746" s="206" t="str">
        <f t="shared" si="21"/>
        <v/>
      </c>
      <c r="B746" s="180" t="s">
        <v>1532</v>
      </c>
      <c r="C746" s="204" t="s">
        <v>730</v>
      </c>
      <c r="D746" s="219" t="s">
        <v>1336</v>
      </c>
      <c r="E746" s="273" t="s">
        <v>2696</v>
      </c>
    </row>
    <row r="747" spans="1:5" x14ac:dyDescent="0.25">
      <c r="A747" s="206" t="str">
        <f t="shared" si="21"/>
        <v/>
      </c>
      <c r="B747" s="180" t="s">
        <v>1532</v>
      </c>
      <c r="C747" s="204" t="s">
        <v>730</v>
      </c>
      <c r="D747" s="219" t="s">
        <v>1336</v>
      </c>
      <c r="E747" s="273" t="s">
        <v>2700</v>
      </c>
    </row>
    <row r="748" spans="1:5" x14ac:dyDescent="0.25">
      <c r="A748" s="206" t="str">
        <f t="shared" si="21"/>
        <v/>
      </c>
      <c r="B748" s="180" t="s">
        <v>1532</v>
      </c>
      <c r="C748" s="204" t="s">
        <v>730</v>
      </c>
      <c r="D748" s="219" t="s">
        <v>1336</v>
      </c>
      <c r="E748" s="273" t="s">
        <v>2702</v>
      </c>
    </row>
    <row r="749" spans="1:5" x14ac:dyDescent="0.25">
      <c r="A749" s="206" t="str">
        <f t="shared" si="21"/>
        <v/>
      </c>
      <c r="B749" s="180" t="s">
        <v>1532</v>
      </c>
      <c r="C749" s="204" t="s">
        <v>730</v>
      </c>
      <c r="D749" s="219" t="s">
        <v>1336</v>
      </c>
      <c r="E749" s="273" t="s">
        <v>2704</v>
      </c>
    </row>
    <row r="750" spans="1:5" x14ac:dyDescent="0.25">
      <c r="A750" s="206" t="str">
        <f t="shared" si="21"/>
        <v/>
      </c>
      <c r="B750" s="180" t="s">
        <v>1532</v>
      </c>
      <c r="C750" s="204" t="s">
        <v>730</v>
      </c>
      <c r="D750" s="219" t="s">
        <v>1336</v>
      </c>
      <c r="E750" s="273" t="s">
        <v>3112</v>
      </c>
    </row>
    <row r="751" spans="1:5" x14ac:dyDescent="0.25">
      <c r="A751" s="206" t="str">
        <f t="shared" si="21"/>
        <v/>
      </c>
      <c r="B751" s="180" t="s">
        <v>1532</v>
      </c>
      <c r="C751" s="204" t="s">
        <v>730</v>
      </c>
      <c r="D751" s="219" t="s">
        <v>1336</v>
      </c>
      <c r="E751" s="273" t="s">
        <v>3114</v>
      </c>
    </row>
    <row r="752" spans="1:5" x14ac:dyDescent="0.25">
      <c r="A752" s="206" t="str">
        <f t="shared" si="21"/>
        <v/>
      </c>
      <c r="B752" s="180" t="s">
        <v>1532</v>
      </c>
      <c r="C752" s="204" t="s">
        <v>730</v>
      </c>
      <c r="D752" s="219" t="s">
        <v>1336</v>
      </c>
      <c r="E752" s="273" t="s">
        <v>3237</v>
      </c>
    </row>
    <row r="753" spans="1:5" x14ac:dyDescent="0.25">
      <c r="A753" s="206" t="str">
        <f t="shared" si="21"/>
        <v/>
      </c>
      <c r="B753" s="180" t="s">
        <v>1532</v>
      </c>
      <c r="C753" s="204" t="s">
        <v>730</v>
      </c>
      <c r="D753" s="219" t="s">
        <v>1336</v>
      </c>
      <c r="E753" s="273" t="s">
        <v>2714</v>
      </c>
    </row>
    <row r="754" spans="1:5" x14ac:dyDescent="0.25">
      <c r="A754" s="206" t="str">
        <f t="shared" si="21"/>
        <v/>
      </c>
      <c r="B754" s="180" t="s">
        <v>1532</v>
      </c>
      <c r="C754" s="204" t="s">
        <v>730</v>
      </c>
      <c r="D754" s="219" t="s">
        <v>1336</v>
      </c>
      <c r="E754" s="273" t="s">
        <v>2717</v>
      </c>
    </row>
    <row r="755" spans="1:5" x14ac:dyDescent="0.25">
      <c r="A755" s="206" t="str">
        <f t="shared" si="21"/>
        <v/>
      </c>
      <c r="B755" s="180" t="s">
        <v>1532</v>
      </c>
      <c r="C755" s="204" t="s">
        <v>730</v>
      </c>
      <c r="D755" s="219" t="s">
        <v>1336</v>
      </c>
      <c r="E755" s="273" t="s">
        <v>2720</v>
      </c>
    </row>
    <row r="756" spans="1:5" x14ac:dyDescent="0.25">
      <c r="A756" s="206" t="str">
        <f t="shared" si="21"/>
        <v/>
      </c>
      <c r="B756" s="180" t="s">
        <v>1532</v>
      </c>
      <c r="C756" s="204" t="s">
        <v>730</v>
      </c>
      <c r="D756" s="219" t="s">
        <v>1336</v>
      </c>
      <c r="E756" s="273" t="s">
        <v>2722</v>
      </c>
    </row>
    <row r="757" spans="1:5" x14ac:dyDescent="0.25">
      <c r="A757" s="206" t="str">
        <f t="shared" si="21"/>
        <v/>
      </c>
      <c r="B757" s="180" t="s">
        <v>1532</v>
      </c>
      <c r="C757" s="204" t="s">
        <v>730</v>
      </c>
      <c r="D757" s="219" t="s">
        <v>1336</v>
      </c>
      <c r="E757" s="273" t="s">
        <v>2724</v>
      </c>
    </row>
    <row r="758" spans="1:5" x14ac:dyDescent="0.25">
      <c r="A758" s="206" t="str">
        <f t="shared" si="21"/>
        <v/>
      </c>
      <c r="B758" s="180" t="s">
        <v>1532</v>
      </c>
      <c r="C758" s="204" t="s">
        <v>730</v>
      </c>
      <c r="D758" s="219" t="s">
        <v>1336</v>
      </c>
      <c r="E758" s="273" t="s">
        <v>2725</v>
      </c>
    </row>
    <row r="759" spans="1:5" x14ac:dyDescent="0.25">
      <c r="A759" s="206" t="str">
        <f t="shared" si="21"/>
        <v/>
      </c>
      <c r="B759" s="180" t="s">
        <v>1532</v>
      </c>
      <c r="C759" s="204" t="s">
        <v>730</v>
      </c>
      <c r="D759" s="219" t="s">
        <v>1336</v>
      </c>
      <c r="E759" s="273" t="s">
        <v>2727</v>
      </c>
    </row>
    <row r="760" spans="1:5" x14ac:dyDescent="0.25">
      <c r="A760" s="206" t="str">
        <f t="shared" si="21"/>
        <v/>
      </c>
      <c r="B760" s="180" t="s">
        <v>1532</v>
      </c>
      <c r="C760" s="204" t="s">
        <v>730</v>
      </c>
      <c r="D760" s="219" t="s">
        <v>1336</v>
      </c>
      <c r="E760" s="273" t="s">
        <v>3124</v>
      </c>
    </row>
    <row r="761" spans="1:5" x14ac:dyDescent="0.25">
      <c r="A761" s="206" t="str">
        <f t="shared" si="21"/>
        <v/>
      </c>
      <c r="B761" s="180" t="s">
        <v>1532</v>
      </c>
      <c r="C761" s="204" t="s">
        <v>730</v>
      </c>
      <c r="D761" s="219" t="s">
        <v>1336</v>
      </c>
      <c r="E761" s="273" t="s">
        <v>2732</v>
      </c>
    </row>
    <row r="762" spans="1:5" x14ac:dyDescent="0.25">
      <c r="A762" s="206" t="str">
        <f t="shared" si="21"/>
        <v/>
      </c>
      <c r="B762" s="180" t="s">
        <v>1532</v>
      </c>
      <c r="C762" s="204" t="s">
        <v>730</v>
      </c>
      <c r="D762" s="219" t="s">
        <v>1336</v>
      </c>
      <c r="E762" s="273" t="s">
        <v>3127</v>
      </c>
    </row>
    <row r="763" spans="1:5" x14ac:dyDescent="0.25">
      <c r="A763" s="206" t="str">
        <f t="shared" si="21"/>
        <v/>
      </c>
      <c r="B763" s="180" t="s">
        <v>1532</v>
      </c>
      <c r="C763" s="204" t="s">
        <v>730</v>
      </c>
      <c r="D763" s="219" t="s">
        <v>1336</v>
      </c>
      <c r="E763" s="273" t="s">
        <v>1991</v>
      </c>
    </row>
    <row r="764" spans="1:5" x14ac:dyDescent="0.25">
      <c r="A764" s="206" t="str">
        <f t="shared" si="21"/>
        <v/>
      </c>
      <c r="B764" s="180" t="s">
        <v>1532</v>
      </c>
      <c r="C764" s="204" t="s">
        <v>730</v>
      </c>
      <c r="D764" s="219" t="s">
        <v>1336</v>
      </c>
      <c r="E764" s="273" t="s">
        <v>3129</v>
      </c>
    </row>
    <row r="765" spans="1:5" x14ac:dyDescent="0.25">
      <c r="A765" s="206" t="str">
        <f t="shared" si="21"/>
        <v/>
      </c>
      <c r="B765" s="180" t="s">
        <v>1532</v>
      </c>
      <c r="C765" s="204" t="s">
        <v>730</v>
      </c>
      <c r="D765" s="219" t="s">
        <v>1336</v>
      </c>
      <c r="E765" s="273" t="s">
        <v>3132</v>
      </c>
    </row>
    <row r="766" spans="1:5" x14ac:dyDescent="0.25">
      <c r="A766" s="206" t="str">
        <f t="shared" si="21"/>
        <v/>
      </c>
      <c r="B766" s="180" t="s">
        <v>1532</v>
      </c>
      <c r="C766" s="204" t="s">
        <v>730</v>
      </c>
      <c r="D766" s="219" t="s">
        <v>1336</v>
      </c>
      <c r="E766" s="273" t="s">
        <v>3135</v>
      </c>
    </row>
    <row r="767" spans="1:5" x14ac:dyDescent="0.25">
      <c r="A767" s="206" t="str">
        <f t="shared" si="21"/>
        <v/>
      </c>
      <c r="B767" s="180" t="s">
        <v>1532</v>
      </c>
      <c r="C767" s="204" t="s">
        <v>730</v>
      </c>
      <c r="D767" s="219" t="s">
        <v>1336</v>
      </c>
      <c r="E767" s="273" t="s">
        <v>3136</v>
      </c>
    </row>
    <row r="768" spans="1:5" x14ac:dyDescent="0.25">
      <c r="A768" s="206" t="str">
        <f t="shared" si="21"/>
        <v/>
      </c>
      <c r="B768" s="180" t="s">
        <v>1532</v>
      </c>
      <c r="C768" s="204" t="s">
        <v>730</v>
      </c>
      <c r="D768" s="219" t="s">
        <v>1336</v>
      </c>
      <c r="E768" s="273" t="s">
        <v>3137</v>
      </c>
    </row>
    <row r="769" spans="1:5" x14ac:dyDescent="0.25">
      <c r="A769" s="206" t="str">
        <f t="shared" si="21"/>
        <v/>
      </c>
      <c r="B769" s="180" t="s">
        <v>1532</v>
      </c>
      <c r="C769" s="204" t="s">
        <v>730</v>
      </c>
      <c r="D769" s="219" t="s">
        <v>1336</v>
      </c>
      <c r="E769" s="273" t="s">
        <v>3138</v>
      </c>
    </row>
    <row r="770" spans="1:5" x14ac:dyDescent="0.25">
      <c r="A770" s="206" t="str">
        <f t="shared" si="21"/>
        <v/>
      </c>
      <c r="B770" s="180" t="s">
        <v>1532</v>
      </c>
      <c r="C770" s="204" t="s">
        <v>730</v>
      </c>
      <c r="D770" s="219" t="s">
        <v>1336</v>
      </c>
      <c r="E770" s="273" t="s">
        <v>3140</v>
      </c>
    </row>
    <row r="771" spans="1:5" x14ac:dyDescent="0.25">
      <c r="A771" s="206" t="str">
        <f t="shared" ref="A771:A834" si="22">IF($A$1=B771,C771,IF($A$1=D771,E771,""))</f>
        <v/>
      </c>
      <c r="B771" s="180" t="s">
        <v>1532</v>
      </c>
      <c r="C771" s="204" t="s">
        <v>730</v>
      </c>
      <c r="D771" s="219" t="s">
        <v>1336</v>
      </c>
      <c r="E771" s="273" t="s">
        <v>2742</v>
      </c>
    </row>
    <row r="772" spans="1:5" x14ac:dyDescent="0.25">
      <c r="A772" s="206" t="str">
        <f t="shared" si="22"/>
        <v/>
      </c>
      <c r="B772" s="180" t="s">
        <v>1532</v>
      </c>
      <c r="C772" s="204" t="s">
        <v>730</v>
      </c>
      <c r="D772" s="219" t="s">
        <v>1336</v>
      </c>
      <c r="E772" s="273" t="s">
        <v>3145</v>
      </c>
    </row>
    <row r="773" spans="1:5" x14ac:dyDescent="0.25">
      <c r="A773" s="206" t="str">
        <f t="shared" si="22"/>
        <v/>
      </c>
      <c r="B773" s="180" t="s">
        <v>1532</v>
      </c>
      <c r="C773" s="204" t="s">
        <v>730</v>
      </c>
      <c r="D773" s="219" t="s">
        <v>1336</v>
      </c>
      <c r="E773" s="273" t="s">
        <v>3148</v>
      </c>
    </row>
    <row r="774" spans="1:5" x14ac:dyDescent="0.25">
      <c r="A774" s="206" t="str">
        <f t="shared" si="22"/>
        <v/>
      </c>
      <c r="B774" s="180" t="s">
        <v>1532</v>
      </c>
      <c r="C774" s="204" t="s">
        <v>730</v>
      </c>
      <c r="D774" s="219" t="s">
        <v>1336</v>
      </c>
      <c r="E774" s="273" t="s">
        <v>2745</v>
      </c>
    </row>
    <row r="775" spans="1:5" x14ac:dyDescent="0.25">
      <c r="A775" s="206" t="str">
        <f t="shared" si="22"/>
        <v/>
      </c>
      <c r="B775" s="180" t="s">
        <v>1532</v>
      </c>
      <c r="C775" s="204" t="s">
        <v>730</v>
      </c>
      <c r="D775" s="219" t="s">
        <v>1336</v>
      </c>
      <c r="E775" s="273" t="s">
        <v>2747</v>
      </c>
    </row>
    <row r="776" spans="1:5" x14ac:dyDescent="0.25">
      <c r="A776" s="206" t="str">
        <f t="shared" si="22"/>
        <v/>
      </c>
      <c r="B776" s="180" t="s">
        <v>1532</v>
      </c>
      <c r="C776" s="204" t="s">
        <v>730</v>
      </c>
      <c r="D776" s="219" t="s">
        <v>1336</v>
      </c>
      <c r="E776" s="273" t="s">
        <v>2748</v>
      </c>
    </row>
    <row r="777" spans="1:5" x14ac:dyDescent="0.25">
      <c r="A777" s="206" t="str">
        <f t="shared" si="22"/>
        <v/>
      </c>
      <c r="B777" s="180" t="s">
        <v>1532</v>
      </c>
      <c r="C777" s="204" t="s">
        <v>730</v>
      </c>
      <c r="D777" s="219" t="s">
        <v>1336</v>
      </c>
      <c r="E777" s="273" t="s">
        <v>3151</v>
      </c>
    </row>
    <row r="778" spans="1:5" x14ac:dyDescent="0.25">
      <c r="A778" s="206" t="str">
        <f t="shared" si="22"/>
        <v/>
      </c>
      <c r="B778" s="180" t="s">
        <v>1532</v>
      </c>
      <c r="C778" s="204" t="s">
        <v>730</v>
      </c>
      <c r="D778" s="219" t="s">
        <v>1336</v>
      </c>
      <c r="E778" s="273" t="s">
        <v>2751</v>
      </c>
    </row>
    <row r="779" spans="1:5" x14ac:dyDescent="0.25">
      <c r="A779" s="206" t="str">
        <f t="shared" si="22"/>
        <v/>
      </c>
      <c r="B779" s="180" t="s">
        <v>1532</v>
      </c>
      <c r="C779" s="204" t="s">
        <v>730</v>
      </c>
      <c r="D779" s="219" t="s">
        <v>1336</v>
      </c>
      <c r="E779" s="273" t="s">
        <v>2752</v>
      </c>
    </row>
    <row r="780" spans="1:5" x14ac:dyDescent="0.25">
      <c r="A780" s="206" t="str">
        <f t="shared" si="22"/>
        <v/>
      </c>
      <c r="B780" s="180" t="s">
        <v>1532</v>
      </c>
      <c r="C780" s="204" t="s">
        <v>730</v>
      </c>
      <c r="D780" s="219" t="s">
        <v>1336</v>
      </c>
      <c r="E780" s="273" t="s">
        <v>3154</v>
      </c>
    </row>
    <row r="781" spans="1:5" x14ac:dyDescent="0.25">
      <c r="A781" s="206" t="str">
        <f t="shared" si="22"/>
        <v/>
      </c>
      <c r="B781" s="180" t="s">
        <v>1532</v>
      </c>
      <c r="C781" s="204" t="s">
        <v>730</v>
      </c>
      <c r="D781" s="219" t="s">
        <v>1336</v>
      </c>
      <c r="E781" s="273" t="s">
        <v>3156</v>
      </c>
    </row>
    <row r="782" spans="1:5" x14ac:dyDescent="0.25">
      <c r="A782" s="206" t="str">
        <f t="shared" si="22"/>
        <v/>
      </c>
      <c r="B782" s="180" t="s">
        <v>1532</v>
      </c>
      <c r="C782" s="204" t="s">
        <v>730</v>
      </c>
      <c r="D782" s="219" t="s">
        <v>1336</v>
      </c>
      <c r="E782" s="273" t="s">
        <v>2756</v>
      </c>
    </row>
    <row r="783" spans="1:5" x14ac:dyDescent="0.25">
      <c r="A783" s="206" t="str">
        <f t="shared" si="22"/>
        <v/>
      </c>
      <c r="B783" s="180" t="s">
        <v>1532</v>
      </c>
      <c r="C783" s="204" t="s">
        <v>730</v>
      </c>
      <c r="D783" s="219" t="s">
        <v>1336</v>
      </c>
      <c r="E783" s="273" t="s">
        <v>2757</v>
      </c>
    </row>
    <row r="784" spans="1:5" x14ac:dyDescent="0.25">
      <c r="A784" s="206" t="str">
        <f t="shared" si="22"/>
        <v/>
      </c>
      <c r="B784" s="180" t="s">
        <v>1532</v>
      </c>
      <c r="C784" s="204" t="s">
        <v>730</v>
      </c>
      <c r="D784" s="219" t="s">
        <v>1336</v>
      </c>
      <c r="E784" s="273" t="s">
        <v>2758</v>
      </c>
    </row>
    <row r="785" spans="1:5" x14ac:dyDescent="0.25">
      <c r="A785" s="206" t="str">
        <f t="shared" si="22"/>
        <v/>
      </c>
      <c r="B785" s="180" t="s">
        <v>1532</v>
      </c>
      <c r="C785" s="204" t="s">
        <v>730</v>
      </c>
      <c r="D785" s="219" t="s">
        <v>1336</v>
      </c>
      <c r="E785" s="273" t="s">
        <v>2760</v>
      </c>
    </row>
    <row r="786" spans="1:5" x14ac:dyDescent="0.25">
      <c r="A786" s="206" t="str">
        <f t="shared" si="22"/>
        <v/>
      </c>
      <c r="B786" s="180" t="s">
        <v>1532</v>
      </c>
      <c r="C786" s="204" t="s">
        <v>730</v>
      </c>
      <c r="D786" s="219" t="s">
        <v>1336</v>
      </c>
      <c r="E786" s="273" t="s">
        <v>3161</v>
      </c>
    </row>
    <row r="787" spans="1:5" x14ac:dyDescent="0.25">
      <c r="A787" s="206" t="str">
        <f t="shared" si="22"/>
        <v/>
      </c>
      <c r="B787" s="180" t="s">
        <v>1532</v>
      </c>
      <c r="C787" s="204" t="s">
        <v>730</v>
      </c>
      <c r="D787" s="219" t="s">
        <v>1336</v>
      </c>
      <c r="E787" s="273" t="s">
        <v>2768</v>
      </c>
    </row>
    <row r="788" spans="1:5" x14ac:dyDescent="0.25">
      <c r="A788" s="206" t="str">
        <f t="shared" si="22"/>
        <v/>
      </c>
      <c r="B788" s="180" t="s">
        <v>1532</v>
      </c>
      <c r="C788" s="204" t="s">
        <v>730</v>
      </c>
      <c r="D788" s="219" t="s">
        <v>1336</v>
      </c>
      <c r="E788" s="273" t="s">
        <v>3162</v>
      </c>
    </row>
    <row r="789" spans="1:5" x14ac:dyDescent="0.25">
      <c r="A789" s="206" t="str">
        <f t="shared" si="22"/>
        <v/>
      </c>
      <c r="B789" s="180" t="s">
        <v>1532</v>
      </c>
      <c r="C789" s="204" t="s">
        <v>730</v>
      </c>
      <c r="D789" s="219" t="s">
        <v>1336</v>
      </c>
      <c r="E789" s="273" t="s">
        <v>3163</v>
      </c>
    </row>
    <row r="790" spans="1:5" x14ac:dyDescent="0.25">
      <c r="A790" s="206" t="str">
        <f t="shared" si="22"/>
        <v/>
      </c>
      <c r="B790" s="180" t="s">
        <v>1532</v>
      </c>
      <c r="C790" s="204" t="s">
        <v>730</v>
      </c>
      <c r="D790" s="219" t="s">
        <v>1336</v>
      </c>
      <c r="E790" s="273" t="s">
        <v>2771</v>
      </c>
    </row>
    <row r="791" spans="1:5" x14ac:dyDescent="0.25">
      <c r="A791" s="206" t="str">
        <f t="shared" si="22"/>
        <v/>
      </c>
      <c r="B791" s="180" t="s">
        <v>1532</v>
      </c>
      <c r="C791" s="204" t="s">
        <v>730</v>
      </c>
      <c r="D791" s="219" t="s">
        <v>1336</v>
      </c>
      <c r="E791" s="273" t="s">
        <v>2049</v>
      </c>
    </row>
    <row r="792" spans="1:5" x14ac:dyDescent="0.25">
      <c r="A792" s="206" t="str">
        <f t="shared" si="22"/>
        <v/>
      </c>
      <c r="B792" s="180" t="s">
        <v>1532</v>
      </c>
      <c r="C792" s="204" t="s">
        <v>730</v>
      </c>
      <c r="D792" s="219" t="s">
        <v>1336</v>
      </c>
      <c r="E792" s="273" t="s">
        <v>2774</v>
      </c>
    </row>
    <row r="793" spans="1:5" x14ac:dyDescent="0.25">
      <c r="A793" s="206" t="str">
        <f t="shared" si="22"/>
        <v/>
      </c>
      <c r="B793" s="180" t="s">
        <v>1532</v>
      </c>
      <c r="C793" s="204" t="s">
        <v>730</v>
      </c>
      <c r="D793" s="219" t="s">
        <v>1336</v>
      </c>
      <c r="E793" s="273" t="s">
        <v>2776</v>
      </c>
    </row>
    <row r="794" spans="1:5" x14ac:dyDescent="0.25">
      <c r="A794" s="206" t="str">
        <f t="shared" si="22"/>
        <v/>
      </c>
      <c r="B794" s="180" t="s">
        <v>1532</v>
      </c>
      <c r="C794" s="204" t="s">
        <v>730</v>
      </c>
      <c r="D794" s="219" t="s">
        <v>1336</v>
      </c>
      <c r="E794" s="273" t="s">
        <v>2778</v>
      </c>
    </row>
    <row r="795" spans="1:5" x14ac:dyDescent="0.25">
      <c r="A795" s="206" t="str">
        <f t="shared" si="22"/>
        <v/>
      </c>
      <c r="B795" s="180" t="s">
        <v>1532</v>
      </c>
      <c r="C795" s="204" t="s">
        <v>730</v>
      </c>
      <c r="D795" s="219" t="s">
        <v>1336</v>
      </c>
      <c r="E795" s="273" t="s">
        <v>2780</v>
      </c>
    </row>
    <row r="796" spans="1:5" x14ac:dyDescent="0.25">
      <c r="A796" s="206" t="str">
        <f t="shared" si="22"/>
        <v/>
      </c>
      <c r="B796" s="180" t="s">
        <v>1532</v>
      </c>
      <c r="C796" s="204" t="s">
        <v>730</v>
      </c>
      <c r="D796" s="219" t="s">
        <v>1336</v>
      </c>
      <c r="E796" s="273" t="s">
        <v>2781</v>
      </c>
    </row>
    <row r="797" spans="1:5" x14ac:dyDescent="0.25">
      <c r="A797" s="206" t="str">
        <f t="shared" si="22"/>
        <v/>
      </c>
      <c r="B797" s="180" t="s">
        <v>1532</v>
      </c>
      <c r="C797" s="204" t="s">
        <v>730</v>
      </c>
      <c r="D797" s="219" t="s">
        <v>1336</v>
      </c>
      <c r="E797" s="273" t="s">
        <v>2784</v>
      </c>
    </row>
    <row r="798" spans="1:5" x14ac:dyDescent="0.25">
      <c r="A798" s="206" t="str">
        <f t="shared" si="22"/>
        <v/>
      </c>
      <c r="B798" s="180" t="s">
        <v>1532</v>
      </c>
      <c r="C798" s="204" t="s">
        <v>730</v>
      </c>
      <c r="D798" s="219" t="s">
        <v>1336</v>
      </c>
      <c r="E798" s="273" t="s">
        <v>2786</v>
      </c>
    </row>
    <row r="799" spans="1:5" x14ac:dyDescent="0.25">
      <c r="A799" s="206" t="str">
        <f t="shared" si="22"/>
        <v/>
      </c>
      <c r="B799" s="180" t="s">
        <v>1532</v>
      </c>
      <c r="C799" s="204" t="s">
        <v>730</v>
      </c>
      <c r="D799" s="219" t="s">
        <v>1336</v>
      </c>
      <c r="E799" s="273" t="s">
        <v>2788</v>
      </c>
    </row>
    <row r="800" spans="1:5" x14ac:dyDescent="0.25">
      <c r="A800" s="206" t="str">
        <f t="shared" si="22"/>
        <v/>
      </c>
      <c r="B800" s="180" t="s">
        <v>1532</v>
      </c>
      <c r="C800" s="204" t="s">
        <v>730</v>
      </c>
      <c r="D800" s="219" t="s">
        <v>1336</v>
      </c>
      <c r="E800" s="273" t="s">
        <v>2790</v>
      </c>
    </row>
    <row r="801" spans="1:5" x14ac:dyDescent="0.25">
      <c r="A801" s="206" t="str">
        <f t="shared" si="22"/>
        <v/>
      </c>
      <c r="B801" s="180" t="s">
        <v>1532</v>
      </c>
      <c r="C801" s="204" t="s">
        <v>730</v>
      </c>
      <c r="D801" s="219" t="s">
        <v>1336</v>
      </c>
      <c r="E801" s="273" t="s">
        <v>2792</v>
      </c>
    </row>
    <row r="802" spans="1:5" x14ac:dyDescent="0.25">
      <c r="A802" s="206" t="str">
        <f t="shared" si="22"/>
        <v/>
      </c>
      <c r="B802" s="180" t="s">
        <v>1532</v>
      </c>
      <c r="C802" s="204" t="s">
        <v>730</v>
      </c>
      <c r="D802" s="219" t="s">
        <v>1336</v>
      </c>
      <c r="E802" s="273" t="s">
        <v>2794</v>
      </c>
    </row>
    <row r="803" spans="1:5" x14ac:dyDescent="0.25">
      <c r="A803" s="206" t="str">
        <f t="shared" si="22"/>
        <v/>
      </c>
      <c r="B803" s="180" t="s">
        <v>1532</v>
      </c>
      <c r="C803" s="204" t="s">
        <v>730</v>
      </c>
      <c r="D803" s="219" t="s">
        <v>1336</v>
      </c>
      <c r="E803" s="273" t="s">
        <v>2796</v>
      </c>
    </row>
    <row r="804" spans="1:5" x14ac:dyDescent="0.25">
      <c r="A804" s="206" t="str">
        <f t="shared" si="22"/>
        <v/>
      </c>
      <c r="B804" s="180" t="s">
        <v>1532</v>
      </c>
      <c r="C804" s="204" t="s">
        <v>730</v>
      </c>
      <c r="D804" s="219" t="s">
        <v>1336</v>
      </c>
      <c r="E804" s="273" t="s">
        <v>2094</v>
      </c>
    </row>
    <row r="805" spans="1:5" x14ac:dyDescent="0.25">
      <c r="A805" s="206" t="str">
        <f t="shared" si="22"/>
        <v/>
      </c>
      <c r="B805" s="180" t="s">
        <v>1532</v>
      </c>
      <c r="C805" s="204" t="s">
        <v>730</v>
      </c>
      <c r="D805" s="219" t="s">
        <v>1336</v>
      </c>
      <c r="E805" s="274" t="s">
        <v>2730</v>
      </c>
    </row>
    <row r="806" spans="1:5" x14ac:dyDescent="0.25">
      <c r="A806" s="206" t="str">
        <f t="shared" si="22"/>
        <v/>
      </c>
      <c r="B806" s="180" t="s">
        <v>1532</v>
      </c>
      <c r="C806" s="204" t="s">
        <v>730</v>
      </c>
      <c r="D806" s="219" t="s">
        <v>1336</v>
      </c>
      <c r="E806" s="274" t="s">
        <v>2733</v>
      </c>
    </row>
    <row r="807" spans="1:5" x14ac:dyDescent="0.25">
      <c r="A807" s="206" t="str">
        <f t="shared" si="22"/>
        <v/>
      </c>
      <c r="B807" s="180" t="s">
        <v>1532</v>
      </c>
      <c r="C807" s="204" t="s">
        <v>730</v>
      </c>
      <c r="D807" s="219" t="s">
        <v>1336</v>
      </c>
      <c r="E807" s="274" t="s">
        <v>2736</v>
      </c>
    </row>
    <row r="808" spans="1:5" x14ac:dyDescent="0.25">
      <c r="A808" s="206" t="str">
        <f t="shared" si="22"/>
        <v/>
      </c>
      <c r="B808" s="180" t="s">
        <v>1532</v>
      </c>
      <c r="C808" s="204" t="s">
        <v>730</v>
      </c>
      <c r="D808" s="219" t="s">
        <v>1336</v>
      </c>
      <c r="E808" s="274" t="s">
        <v>2739</v>
      </c>
    </row>
    <row r="809" spans="1:5" x14ac:dyDescent="0.25">
      <c r="A809" s="206" t="str">
        <f t="shared" si="22"/>
        <v/>
      </c>
      <c r="B809" s="180" t="s">
        <v>1532</v>
      </c>
      <c r="C809" s="204" t="s">
        <v>730</v>
      </c>
      <c r="D809" s="219" t="s">
        <v>1336</v>
      </c>
      <c r="E809" s="274" t="s">
        <v>3130</v>
      </c>
    </row>
    <row r="810" spans="1:5" x14ac:dyDescent="0.25">
      <c r="A810" s="206" t="str">
        <f t="shared" si="22"/>
        <v/>
      </c>
      <c r="B810" s="180" t="s">
        <v>1532</v>
      </c>
      <c r="C810" s="204" t="s">
        <v>730</v>
      </c>
      <c r="D810" s="219" t="s">
        <v>1336</v>
      </c>
      <c r="E810" s="274" t="s">
        <v>2167</v>
      </c>
    </row>
    <row r="811" spans="1:5" x14ac:dyDescent="0.25">
      <c r="A811" s="206" t="str">
        <f t="shared" si="22"/>
        <v/>
      </c>
      <c r="B811" s="180" t="s">
        <v>1532</v>
      </c>
      <c r="C811" s="204" t="s">
        <v>730</v>
      </c>
      <c r="D811" s="219" t="s">
        <v>1336</v>
      </c>
      <c r="E811" s="274" t="s">
        <v>2869</v>
      </c>
    </row>
    <row r="812" spans="1:5" x14ac:dyDescent="0.25">
      <c r="A812" s="206" t="str">
        <f t="shared" si="22"/>
        <v/>
      </c>
      <c r="B812" s="180" t="s">
        <v>1532</v>
      </c>
      <c r="C812" s="204" t="s">
        <v>730</v>
      </c>
      <c r="D812" s="219" t="s">
        <v>1336</v>
      </c>
      <c r="E812" s="274" t="s">
        <v>2743</v>
      </c>
    </row>
    <row r="813" spans="1:5" x14ac:dyDescent="0.25">
      <c r="A813" s="206" t="str">
        <f t="shared" si="22"/>
        <v/>
      </c>
      <c r="B813" s="180" t="s">
        <v>1532</v>
      </c>
      <c r="C813" s="204" t="s">
        <v>730</v>
      </c>
      <c r="D813" s="219" t="s">
        <v>1336</v>
      </c>
      <c r="E813" s="274" t="s">
        <v>2168</v>
      </c>
    </row>
    <row r="814" spans="1:5" x14ac:dyDescent="0.25">
      <c r="A814" s="206" t="str">
        <f t="shared" si="22"/>
        <v/>
      </c>
      <c r="B814" s="180" t="s">
        <v>1532</v>
      </c>
      <c r="C814" s="204" t="s">
        <v>730</v>
      </c>
      <c r="D814" s="219" t="s">
        <v>1336</v>
      </c>
      <c r="E814" s="274" t="s">
        <v>3139</v>
      </c>
    </row>
    <row r="815" spans="1:5" x14ac:dyDescent="0.25">
      <c r="A815" s="206" t="str">
        <f t="shared" si="22"/>
        <v/>
      </c>
      <c r="B815" s="180" t="s">
        <v>1532</v>
      </c>
      <c r="C815" s="204" t="s">
        <v>730</v>
      </c>
      <c r="D815" s="219" t="s">
        <v>1336</v>
      </c>
      <c r="E815" s="274" t="s">
        <v>3141</v>
      </c>
    </row>
    <row r="816" spans="1:5" x14ac:dyDescent="0.25">
      <c r="A816" s="206" t="str">
        <f t="shared" si="22"/>
        <v/>
      </c>
      <c r="B816" s="180" t="s">
        <v>1532</v>
      </c>
      <c r="C816" s="204" t="s">
        <v>730</v>
      </c>
      <c r="D816" s="219" t="s">
        <v>1336</v>
      </c>
      <c r="E816" s="274" t="s">
        <v>3143</v>
      </c>
    </row>
    <row r="817" spans="1:5" x14ac:dyDescent="0.25">
      <c r="A817" s="206" t="str">
        <f t="shared" si="22"/>
        <v/>
      </c>
      <c r="B817" s="180" t="s">
        <v>1532</v>
      </c>
      <c r="C817" s="204" t="s">
        <v>730</v>
      </c>
      <c r="D817" s="219" t="s">
        <v>1336</v>
      </c>
      <c r="E817" s="274" t="s">
        <v>3146</v>
      </c>
    </row>
    <row r="818" spans="1:5" x14ac:dyDescent="0.25">
      <c r="A818" s="206" t="str">
        <f t="shared" si="22"/>
        <v/>
      </c>
      <c r="B818" s="180" t="s">
        <v>1532</v>
      </c>
      <c r="C818" s="204" t="s">
        <v>730</v>
      </c>
      <c r="D818" s="219" t="s">
        <v>1336</v>
      </c>
      <c r="E818" s="273" t="s">
        <v>2916</v>
      </c>
    </row>
    <row r="819" spans="1:5" x14ac:dyDescent="0.25">
      <c r="A819" s="206" t="str">
        <f t="shared" si="22"/>
        <v/>
      </c>
      <c r="B819" s="180" t="s">
        <v>1532</v>
      </c>
      <c r="C819" s="204" t="s">
        <v>730</v>
      </c>
      <c r="D819" s="219" t="s">
        <v>1336</v>
      </c>
      <c r="E819" s="274" t="s">
        <v>1634</v>
      </c>
    </row>
    <row r="820" spans="1:5" x14ac:dyDescent="0.25">
      <c r="A820" s="206" t="str">
        <f t="shared" si="22"/>
        <v/>
      </c>
      <c r="B820" s="180" t="s">
        <v>1532</v>
      </c>
      <c r="C820" s="204" t="s">
        <v>730</v>
      </c>
      <c r="D820" s="219" t="s">
        <v>1336</v>
      </c>
      <c r="E820" s="274" t="s">
        <v>3200</v>
      </c>
    </row>
    <row r="821" spans="1:5" x14ac:dyDescent="0.25">
      <c r="A821" s="206" t="str">
        <f t="shared" si="22"/>
        <v/>
      </c>
      <c r="B821" s="180" t="s">
        <v>1532</v>
      </c>
      <c r="C821" s="204" t="s">
        <v>730</v>
      </c>
      <c r="D821" s="219" t="s">
        <v>1336</v>
      </c>
      <c r="E821" s="274" t="s">
        <v>3227</v>
      </c>
    </row>
    <row r="822" spans="1:5" x14ac:dyDescent="0.25">
      <c r="A822" s="206" t="str">
        <f t="shared" si="22"/>
        <v/>
      </c>
      <c r="B822" s="180" t="s">
        <v>1532</v>
      </c>
      <c r="C822" s="204" t="s">
        <v>730</v>
      </c>
      <c r="D822" s="219" t="s">
        <v>1336</v>
      </c>
      <c r="E822" s="274" t="s">
        <v>3201</v>
      </c>
    </row>
    <row r="823" spans="1:5" x14ac:dyDescent="0.25">
      <c r="A823" s="206" t="str">
        <f t="shared" si="22"/>
        <v/>
      </c>
      <c r="B823" s="180" t="s">
        <v>1532</v>
      </c>
      <c r="C823" s="204" t="s">
        <v>730</v>
      </c>
      <c r="D823" s="219" t="s">
        <v>1336</v>
      </c>
      <c r="E823" s="274" t="s">
        <v>3228</v>
      </c>
    </row>
    <row r="824" spans="1:5" x14ac:dyDescent="0.25">
      <c r="A824" s="206" t="str">
        <f t="shared" si="22"/>
        <v/>
      </c>
      <c r="B824" s="180" t="s">
        <v>1532</v>
      </c>
      <c r="C824" s="204" t="s">
        <v>730</v>
      </c>
      <c r="D824" s="219" t="s">
        <v>1336</v>
      </c>
      <c r="E824" s="274" t="s">
        <v>2923</v>
      </c>
    </row>
    <row r="825" spans="1:5" x14ac:dyDescent="0.25">
      <c r="A825" s="206" t="str">
        <f t="shared" si="22"/>
        <v/>
      </c>
      <c r="B825" s="180" t="s">
        <v>1532</v>
      </c>
      <c r="C825" s="204" t="s">
        <v>730</v>
      </c>
      <c r="D825" s="219" t="s">
        <v>1336</v>
      </c>
      <c r="E825" s="274" t="s">
        <v>3229</v>
      </c>
    </row>
    <row r="826" spans="1:5" x14ac:dyDescent="0.25">
      <c r="A826" s="206" t="str">
        <f t="shared" si="22"/>
        <v/>
      </c>
      <c r="B826" s="180" t="s">
        <v>1532</v>
      </c>
      <c r="C826" s="204" t="s">
        <v>730</v>
      </c>
      <c r="D826" s="219" t="s">
        <v>1336</v>
      </c>
      <c r="E826" s="274" t="s">
        <v>3230</v>
      </c>
    </row>
    <row r="827" spans="1:5" x14ac:dyDescent="0.25">
      <c r="A827" s="206" t="str">
        <f t="shared" si="22"/>
        <v/>
      </c>
      <c r="B827" s="180" t="s">
        <v>1532</v>
      </c>
      <c r="C827" s="204" t="s">
        <v>730</v>
      </c>
      <c r="D827" s="219" t="s">
        <v>1336</v>
      </c>
      <c r="E827" s="274" t="s">
        <v>2928</v>
      </c>
    </row>
    <row r="828" spans="1:5" x14ac:dyDescent="0.25">
      <c r="A828" s="206" t="str">
        <f t="shared" si="22"/>
        <v/>
      </c>
      <c r="B828" s="180" t="s">
        <v>1532</v>
      </c>
      <c r="C828" s="204" t="s">
        <v>730</v>
      </c>
      <c r="D828" s="219" t="s">
        <v>1336</v>
      </c>
      <c r="E828" s="274" t="s">
        <v>3231</v>
      </c>
    </row>
    <row r="829" spans="1:5" x14ac:dyDescent="0.25">
      <c r="A829" s="206" t="str">
        <f t="shared" si="22"/>
        <v/>
      </c>
      <c r="B829" s="180" t="s">
        <v>1532</v>
      </c>
      <c r="C829" s="204" t="s">
        <v>730</v>
      </c>
      <c r="D829" s="219" t="s">
        <v>1336</v>
      </c>
      <c r="E829" s="274" t="s">
        <v>1668</v>
      </c>
    </row>
    <row r="830" spans="1:5" x14ac:dyDescent="0.25">
      <c r="A830" s="206" t="str">
        <f t="shared" si="22"/>
        <v/>
      </c>
      <c r="B830" s="180" t="s">
        <v>1532</v>
      </c>
      <c r="C830" s="204" t="s">
        <v>730</v>
      </c>
      <c r="D830" s="219" t="s">
        <v>1336</v>
      </c>
      <c r="E830" s="274" t="s">
        <v>1674</v>
      </c>
    </row>
    <row r="831" spans="1:5" x14ac:dyDescent="0.25">
      <c r="A831" s="206" t="str">
        <f t="shared" si="22"/>
        <v/>
      </c>
      <c r="B831" s="180" t="s">
        <v>1532</v>
      </c>
      <c r="C831" s="204" t="s">
        <v>730</v>
      </c>
      <c r="D831" s="219" t="s">
        <v>1336</v>
      </c>
      <c r="E831" s="274" t="s">
        <v>2937</v>
      </c>
    </row>
    <row r="832" spans="1:5" x14ac:dyDescent="0.25">
      <c r="A832" s="206" t="str">
        <f t="shared" si="22"/>
        <v/>
      </c>
      <c r="B832" s="180" t="s">
        <v>1532</v>
      </c>
      <c r="C832" s="204" t="s">
        <v>730</v>
      </c>
      <c r="D832" s="219" t="s">
        <v>1336</v>
      </c>
      <c r="E832" s="274" t="s">
        <v>3202</v>
      </c>
    </row>
    <row r="833" spans="1:5" x14ac:dyDescent="0.25">
      <c r="A833" s="206" t="str">
        <f t="shared" si="22"/>
        <v/>
      </c>
      <c r="B833" s="180" t="s">
        <v>1532</v>
      </c>
      <c r="C833" s="204" t="s">
        <v>730</v>
      </c>
      <c r="D833" s="219" t="s">
        <v>1336</v>
      </c>
      <c r="E833" s="274" t="s">
        <v>1694</v>
      </c>
    </row>
    <row r="834" spans="1:5" x14ac:dyDescent="0.25">
      <c r="A834" s="206" t="str">
        <f t="shared" si="22"/>
        <v/>
      </c>
      <c r="B834" s="180" t="s">
        <v>1532</v>
      </c>
      <c r="C834" s="204" t="s">
        <v>730</v>
      </c>
      <c r="D834" s="219" t="s">
        <v>1336</v>
      </c>
      <c r="E834" s="274" t="s">
        <v>1702</v>
      </c>
    </row>
    <row r="835" spans="1:5" x14ac:dyDescent="0.25">
      <c r="A835" s="206" t="str">
        <f t="shared" ref="A835:A898" si="23">IF($A$1=B835,C835,IF($A$1=D835,E835,""))</f>
        <v/>
      </c>
      <c r="B835" s="180" t="s">
        <v>1532</v>
      </c>
      <c r="C835" s="204" t="s">
        <v>730</v>
      </c>
      <c r="D835" s="219" t="s">
        <v>1336</v>
      </c>
      <c r="E835" s="274" t="s">
        <v>1710</v>
      </c>
    </row>
    <row r="836" spans="1:5" x14ac:dyDescent="0.25">
      <c r="A836" s="206" t="str">
        <f t="shared" si="23"/>
        <v/>
      </c>
      <c r="B836" s="180" t="s">
        <v>1532</v>
      </c>
      <c r="C836" s="204" t="s">
        <v>730</v>
      </c>
      <c r="D836" s="219" t="s">
        <v>1336</v>
      </c>
      <c r="E836" s="274" t="s">
        <v>1717</v>
      </c>
    </row>
    <row r="837" spans="1:5" x14ac:dyDescent="0.25">
      <c r="A837" s="206" t="str">
        <f t="shared" si="23"/>
        <v/>
      </c>
      <c r="B837" s="180" t="s">
        <v>1532</v>
      </c>
      <c r="C837" s="204" t="s">
        <v>730</v>
      </c>
      <c r="D837" s="219" t="s">
        <v>1336</v>
      </c>
      <c r="E837" s="274" t="s">
        <v>1723</v>
      </c>
    </row>
    <row r="838" spans="1:5" x14ac:dyDescent="0.25">
      <c r="A838" s="206" t="str">
        <f t="shared" si="23"/>
        <v/>
      </c>
      <c r="B838" s="180" t="s">
        <v>1532</v>
      </c>
      <c r="C838" s="204" t="s">
        <v>730</v>
      </c>
      <c r="D838" s="219" t="s">
        <v>1336</v>
      </c>
      <c r="E838" s="274" t="s">
        <v>1728</v>
      </c>
    </row>
    <row r="839" spans="1:5" x14ac:dyDescent="0.25">
      <c r="A839" s="206" t="str">
        <f t="shared" si="23"/>
        <v/>
      </c>
      <c r="B839" s="180" t="s">
        <v>1532</v>
      </c>
      <c r="C839" s="204" t="s">
        <v>730</v>
      </c>
      <c r="D839" s="219" t="s">
        <v>1336</v>
      </c>
      <c r="E839" s="274" t="s">
        <v>3203</v>
      </c>
    </row>
    <row r="840" spans="1:5" x14ac:dyDescent="0.25">
      <c r="A840" s="206" t="str">
        <f t="shared" si="23"/>
        <v/>
      </c>
      <c r="B840" s="180" t="s">
        <v>1532</v>
      </c>
      <c r="C840" s="204" t="s">
        <v>730</v>
      </c>
      <c r="D840" s="219" t="s">
        <v>1336</v>
      </c>
      <c r="E840" s="274" t="s">
        <v>2958</v>
      </c>
    </row>
    <row r="841" spans="1:5" x14ac:dyDescent="0.25">
      <c r="A841" s="206" t="str">
        <f t="shared" si="23"/>
        <v/>
      </c>
      <c r="B841" s="180" t="s">
        <v>1532</v>
      </c>
      <c r="C841" s="204" t="s">
        <v>730</v>
      </c>
      <c r="D841" s="219" t="s">
        <v>1336</v>
      </c>
      <c r="E841" s="274" t="s">
        <v>3209</v>
      </c>
    </row>
    <row r="842" spans="1:5" x14ac:dyDescent="0.25">
      <c r="A842" s="206" t="str">
        <f t="shared" si="23"/>
        <v/>
      </c>
      <c r="B842" s="180" t="s">
        <v>1532</v>
      </c>
      <c r="C842" s="204" t="s">
        <v>730</v>
      </c>
      <c r="D842" s="219" t="s">
        <v>1336</v>
      </c>
      <c r="E842" s="274" t="s">
        <v>1736</v>
      </c>
    </row>
    <row r="843" spans="1:5" x14ac:dyDescent="0.25">
      <c r="A843" s="206" t="str">
        <f t="shared" si="23"/>
        <v/>
      </c>
      <c r="B843" s="180" t="s">
        <v>1532</v>
      </c>
      <c r="C843" s="204" t="s">
        <v>730</v>
      </c>
      <c r="D843" s="219" t="s">
        <v>1336</v>
      </c>
      <c r="E843" s="274" t="s">
        <v>3204</v>
      </c>
    </row>
    <row r="844" spans="1:5" x14ac:dyDescent="0.25">
      <c r="A844" s="206" t="str">
        <f t="shared" si="23"/>
        <v/>
      </c>
      <c r="B844" s="180" t="s">
        <v>1532</v>
      </c>
      <c r="C844" s="204" t="s">
        <v>730</v>
      </c>
      <c r="D844" s="219" t="s">
        <v>1336</v>
      </c>
      <c r="E844" s="274" t="s">
        <v>3205</v>
      </c>
    </row>
    <row r="845" spans="1:5" x14ac:dyDescent="0.25">
      <c r="A845" s="206" t="str">
        <f t="shared" si="23"/>
        <v/>
      </c>
      <c r="B845" s="180" t="s">
        <v>1532</v>
      </c>
      <c r="C845" s="204" t="s">
        <v>730</v>
      </c>
      <c r="D845" s="219" t="s">
        <v>1336</v>
      </c>
      <c r="E845" s="274" t="s">
        <v>1741</v>
      </c>
    </row>
    <row r="846" spans="1:5" x14ac:dyDescent="0.25">
      <c r="A846" s="206" t="str">
        <f t="shared" si="23"/>
        <v/>
      </c>
      <c r="B846" s="180" t="s">
        <v>1532</v>
      </c>
      <c r="C846" s="204" t="s">
        <v>730</v>
      </c>
      <c r="D846" s="219" t="s">
        <v>1336</v>
      </c>
      <c r="E846" s="274" t="s">
        <v>2968</v>
      </c>
    </row>
    <row r="847" spans="1:5" x14ac:dyDescent="0.25">
      <c r="A847" s="206" t="str">
        <f t="shared" si="23"/>
        <v/>
      </c>
      <c r="B847" s="180" t="s">
        <v>1532</v>
      </c>
      <c r="C847" s="204" t="s">
        <v>730</v>
      </c>
      <c r="D847" s="219" t="s">
        <v>1336</v>
      </c>
      <c r="E847" s="274" t="s">
        <v>1747</v>
      </c>
    </row>
    <row r="848" spans="1:5" x14ac:dyDescent="0.25">
      <c r="A848" s="206" t="str">
        <f t="shared" si="23"/>
        <v/>
      </c>
      <c r="B848" s="180" t="s">
        <v>1532</v>
      </c>
      <c r="C848" s="204" t="s">
        <v>730</v>
      </c>
      <c r="D848" s="219" t="s">
        <v>1336</v>
      </c>
      <c r="E848" s="274" t="s">
        <v>3210</v>
      </c>
    </row>
    <row r="849" spans="1:5" x14ac:dyDescent="0.25">
      <c r="A849" s="206" t="str">
        <f t="shared" si="23"/>
        <v/>
      </c>
      <c r="B849" s="180" t="s">
        <v>1532</v>
      </c>
      <c r="C849" s="204" t="s">
        <v>730</v>
      </c>
      <c r="D849" s="219" t="s">
        <v>1336</v>
      </c>
      <c r="E849" s="274" t="s">
        <v>2971</v>
      </c>
    </row>
    <row r="850" spans="1:5" x14ac:dyDescent="0.25">
      <c r="A850" s="206" t="str">
        <f t="shared" si="23"/>
        <v/>
      </c>
      <c r="B850" s="180" t="s">
        <v>1532</v>
      </c>
      <c r="C850" s="204" t="s">
        <v>730</v>
      </c>
      <c r="D850" s="219" t="s">
        <v>1336</v>
      </c>
      <c r="E850" s="274" t="s">
        <v>3206</v>
      </c>
    </row>
    <row r="851" spans="1:5" x14ac:dyDescent="0.25">
      <c r="A851" s="206" t="str">
        <f t="shared" si="23"/>
        <v/>
      </c>
      <c r="B851" s="180" t="s">
        <v>1532</v>
      </c>
      <c r="C851" s="204" t="s">
        <v>730</v>
      </c>
      <c r="D851" s="219" t="s">
        <v>1336</v>
      </c>
      <c r="E851" s="274" t="s">
        <v>3207</v>
      </c>
    </row>
    <row r="852" spans="1:5" x14ac:dyDescent="0.25">
      <c r="A852" s="206" t="str">
        <f t="shared" si="23"/>
        <v/>
      </c>
      <c r="B852" s="180" t="s">
        <v>1532</v>
      </c>
      <c r="C852" s="204" t="s">
        <v>730</v>
      </c>
      <c r="D852" s="219" t="s">
        <v>1336</v>
      </c>
      <c r="E852" s="274" t="s">
        <v>1751</v>
      </c>
    </row>
    <row r="853" spans="1:5" x14ac:dyDescent="0.25">
      <c r="A853" s="206" t="str">
        <f t="shared" si="23"/>
        <v/>
      </c>
      <c r="B853" s="180" t="s">
        <v>1532</v>
      </c>
      <c r="C853" s="204" t="s">
        <v>730</v>
      </c>
      <c r="D853" s="219" t="s">
        <v>1336</v>
      </c>
      <c r="E853" s="274" t="s">
        <v>1755</v>
      </c>
    </row>
    <row r="854" spans="1:5" x14ac:dyDescent="0.25">
      <c r="A854" s="206" t="str">
        <f t="shared" si="23"/>
        <v/>
      </c>
      <c r="B854" s="180" t="s">
        <v>1532</v>
      </c>
      <c r="C854" s="204" t="s">
        <v>730</v>
      </c>
      <c r="D854" s="219" t="s">
        <v>1336</v>
      </c>
      <c r="E854" s="274" t="s">
        <v>3211</v>
      </c>
    </row>
    <row r="855" spans="1:5" x14ac:dyDescent="0.25">
      <c r="A855" s="206" t="str">
        <f t="shared" si="23"/>
        <v/>
      </c>
      <c r="B855" s="180" t="s">
        <v>1532</v>
      </c>
      <c r="C855" s="204" t="s">
        <v>730</v>
      </c>
      <c r="D855" s="219" t="s">
        <v>1336</v>
      </c>
      <c r="E855" s="274" t="s">
        <v>2977</v>
      </c>
    </row>
    <row r="856" spans="1:5" x14ac:dyDescent="0.25">
      <c r="A856" s="206" t="str">
        <f t="shared" si="23"/>
        <v/>
      </c>
      <c r="B856" s="180" t="s">
        <v>1532</v>
      </c>
      <c r="C856" s="204" t="s">
        <v>730</v>
      </c>
      <c r="D856" s="219" t="s">
        <v>1336</v>
      </c>
      <c r="E856" s="274" t="s">
        <v>3208</v>
      </c>
    </row>
    <row r="857" spans="1:5" x14ac:dyDescent="0.25">
      <c r="A857" s="206" t="str">
        <f t="shared" si="23"/>
        <v/>
      </c>
      <c r="B857" s="180" t="s">
        <v>1532</v>
      </c>
      <c r="C857" s="204" t="s">
        <v>730</v>
      </c>
      <c r="D857" s="219" t="s">
        <v>1336</v>
      </c>
      <c r="E857" s="274" t="s">
        <v>3250</v>
      </c>
    </row>
    <row r="858" spans="1:5" x14ac:dyDescent="0.25">
      <c r="A858" s="206" t="str">
        <f t="shared" si="23"/>
        <v/>
      </c>
      <c r="B858" s="180" t="s">
        <v>1532</v>
      </c>
      <c r="C858" s="204" t="s">
        <v>730</v>
      </c>
      <c r="D858" s="219" t="s">
        <v>1336</v>
      </c>
      <c r="E858" s="274" t="s">
        <v>1767</v>
      </c>
    </row>
    <row r="859" spans="1:5" x14ac:dyDescent="0.25">
      <c r="A859" s="206" t="str">
        <f t="shared" si="23"/>
        <v/>
      </c>
      <c r="B859" s="180" t="s">
        <v>1532</v>
      </c>
      <c r="C859" s="204" t="s">
        <v>730</v>
      </c>
      <c r="D859" s="219" t="s">
        <v>1336</v>
      </c>
      <c r="E859" s="273" t="s">
        <v>1632</v>
      </c>
    </row>
    <row r="860" spans="1:5" x14ac:dyDescent="0.25">
      <c r="A860" s="206" t="str">
        <f t="shared" si="23"/>
        <v/>
      </c>
      <c r="B860" s="180" t="s">
        <v>1532</v>
      </c>
      <c r="C860" s="204" t="s">
        <v>730</v>
      </c>
      <c r="D860" s="219" t="s">
        <v>1336</v>
      </c>
      <c r="E860" s="273" t="s">
        <v>1646</v>
      </c>
    </row>
    <row r="861" spans="1:5" x14ac:dyDescent="0.25">
      <c r="A861" s="206" t="str">
        <f t="shared" si="23"/>
        <v/>
      </c>
      <c r="B861" s="180" t="s">
        <v>1532</v>
      </c>
      <c r="C861" s="204" t="s">
        <v>730</v>
      </c>
      <c r="D861" s="219" t="s">
        <v>1336</v>
      </c>
      <c r="E861" s="273" t="s">
        <v>1652</v>
      </c>
    </row>
    <row r="862" spans="1:5" x14ac:dyDescent="0.25">
      <c r="A862" s="206" t="str">
        <f t="shared" si="23"/>
        <v/>
      </c>
      <c r="B862" s="180" t="s">
        <v>1532</v>
      </c>
      <c r="C862" s="204" t="s">
        <v>730</v>
      </c>
      <c r="D862" s="219" t="s">
        <v>1336</v>
      </c>
      <c r="E862" s="273" t="s">
        <v>1661</v>
      </c>
    </row>
    <row r="863" spans="1:5" x14ac:dyDescent="0.25">
      <c r="A863" s="206" t="str">
        <f t="shared" si="23"/>
        <v/>
      </c>
      <c r="B863" s="180" t="s">
        <v>1532</v>
      </c>
      <c r="C863" s="204" t="s">
        <v>730</v>
      </c>
      <c r="D863" s="219" t="s">
        <v>1336</v>
      </c>
      <c r="E863" s="273" t="s">
        <v>1667</v>
      </c>
    </row>
    <row r="864" spans="1:5" x14ac:dyDescent="0.25">
      <c r="A864" s="206" t="str">
        <f t="shared" si="23"/>
        <v/>
      </c>
      <c r="B864" s="180" t="s">
        <v>1532</v>
      </c>
      <c r="C864" s="204" t="s">
        <v>730</v>
      </c>
      <c r="D864" s="219" t="s">
        <v>1336</v>
      </c>
      <c r="E864" s="273" t="s">
        <v>1672</v>
      </c>
    </row>
    <row r="865" spans="1:5" x14ac:dyDescent="0.25">
      <c r="A865" s="206" t="str">
        <f t="shared" si="23"/>
        <v/>
      </c>
      <c r="B865" s="180" t="s">
        <v>1532</v>
      </c>
      <c r="C865" s="204" t="s">
        <v>730</v>
      </c>
      <c r="D865" s="219" t="s">
        <v>1336</v>
      </c>
      <c r="E865" s="273" t="s">
        <v>1678</v>
      </c>
    </row>
    <row r="866" spans="1:5" x14ac:dyDescent="0.25">
      <c r="A866" s="206" t="str">
        <f t="shared" si="23"/>
        <v/>
      </c>
      <c r="B866" s="180" t="s">
        <v>1532</v>
      </c>
      <c r="C866" s="204" t="s">
        <v>730</v>
      </c>
      <c r="D866" s="219" t="s">
        <v>1336</v>
      </c>
      <c r="E866" s="273" t="s">
        <v>1683</v>
      </c>
    </row>
    <row r="867" spans="1:5" x14ac:dyDescent="0.25">
      <c r="A867" s="206" t="str">
        <f t="shared" si="23"/>
        <v/>
      </c>
      <c r="B867" s="180" t="s">
        <v>1532</v>
      </c>
      <c r="C867" s="204" t="s">
        <v>730</v>
      </c>
      <c r="D867" s="219" t="s">
        <v>1336</v>
      </c>
      <c r="E867" s="273" t="s">
        <v>1691</v>
      </c>
    </row>
    <row r="868" spans="1:5" x14ac:dyDescent="0.25">
      <c r="A868" s="206" t="str">
        <f t="shared" si="23"/>
        <v/>
      </c>
      <c r="B868" s="180" t="s">
        <v>1532</v>
      </c>
      <c r="C868" s="204" t="s">
        <v>730</v>
      </c>
      <c r="D868" s="219" t="s">
        <v>1336</v>
      </c>
      <c r="E868" s="273" t="s">
        <v>1699</v>
      </c>
    </row>
    <row r="869" spans="1:5" x14ac:dyDescent="0.25">
      <c r="A869" s="206" t="str">
        <f t="shared" si="23"/>
        <v/>
      </c>
      <c r="B869" s="180" t="s">
        <v>1532</v>
      </c>
      <c r="C869" s="204" t="s">
        <v>730</v>
      </c>
      <c r="D869" s="219" t="s">
        <v>1336</v>
      </c>
      <c r="E869" s="273" t="s">
        <v>1708</v>
      </c>
    </row>
    <row r="870" spans="1:5" x14ac:dyDescent="0.25">
      <c r="A870" s="206" t="str">
        <f t="shared" si="23"/>
        <v/>
      </c>
      <c r="B870" s="180" t="s">
        <v>1532</v>
      </c>
      <c r="C870" s="204" t="s">
        <v>730</v>
      </c>
      <c r="D870" s="219" t="s">
        <v>1336</v>
      </c>
      <c r="E870" s="273" t="s">
        <v>1715</v>
      </c>
    </row>
    <row r="871" spans="1:5" x14ac:dyDescent="0.25">
      <c r="A871" s="206" t="str">
        <f t="shared" si="23"/>
        <v/>
      </c>
      <c r="B871" s="180" t="s">
        <v>1532</v>
      </c>
      <c r="C871" s="204" t="s">
        <v>730</v>
      </c>
      <c r="D871" s="219" t="s">
        <v>1336</v>
      </c>
      <c r="E871" s="273" t="s">
        <v>1721</v>
      </c>
    </row>
    <row r="872" spans="1:5" x14ac:dyDescent="0.25">
      <c r="A872" s="206" t="str">
        <f t="shared" si="23"/>
        <v/>
      </c>
      <c r="B872" s="180" t="s">
        <v>1532</v>
      </c>
      <c r="C872" s="204" t="s">
        <v>730</v>
      </c>
      <c r="D872" s="219" t="s">
        <v>1336</v>
      </c>
      <c r="E872" s="273" t="s">
        <v>1726</v>
      </c>
    </row>
    <row r="873" spans="1:5" x14ac:dyDescent="0.25">
      <c r="A873" s="206" t="str">
        <f t="shared" si="23"/>
        <v/>
      </c>
      <c r="B873" s="180" t="s">
        <v>1532</v>
      </c>
      <c r="C873" s="204" t="s">
        <v>730</v>
      </c>
      <c r="D873" s="219" t="s">
        <v>1336</v>
      </c>
      <c r="E873" s="273" t="s">
        <v>1732</v>
      </c>
    </row>
    <row r="874" spans="1:5" x14ac:dyDescent="0.25">
      <c r="A874" s="206" t="str">
        <f t="shared" si="23"/>
        <v/>
      </c>
      <c r="B874" s="180" t="s">
        <v>1532</v>
      </c>
      <c r="C874" s="204" t="s">
        <v>730</v>
      </c>
      <c r="D874" s="219" t="s">
        <v>1336</v>
      </c>
      <c r="E874" s="273" t="s">
        <v>1735</v>
      </c>
    </row>
    <row r="875" spans="1:5" x14ac:dyDescent="0.25">
      <c r="A875" s="206" t="str">
        <f t="shared" si="23"/>
        <v/>
      </c>
      <c r="B875" s="180" t="s">
        <v>1532</v>
      </c>
      <c r="C875" s="204" t="s">
        <v>730</v>
      </c>
      <c r="D875" s="219" t="s">
        <v>1336</v>
      </c>
      <c r="E875" s="273" t="s">
        <v>1636</v>
      </c>
    </row>
    <row r="876" spans="1:5" x14ac:dyDescent="0.25">
      <c r="A876" s="206" t="str">
        <f t="shared" si="23"/>
        <v/>
      </c>
      <c r="B876" s="180" t="s">
        <v>1532</v>
      </c>
      <c r="C876" s="204" t="s">
        <v>730</v>
      </c>
      <c r="D876" s="219" t="s">
        <v>1336</v>
      </c>
      <c r="E876" s="273" t="s">
        <v>1649</v>
      </c>
    </row>
    <row r="877" spans="1:5" x14ac:dyDescent="0.25">
      <c r="A877" s="206" t="str">
        <f t="shared" si="23"/>
        <v/>
      </c>
      <c r="B877" s="180" t="s">
        <v>1532</v>
      </c>
      <c r="C877" s="204" t="s">
        <v>730</v>
      </c>
      <c r="D877" s="219" t="s">
        <v>1336</v>
      </c>
      <c r="E877" s="273" t="s">
        <v>1655</v>
      </c>
    </row>
    <row r="878" spans="1:5" x14ac:dyDescent="0.25">
      <c r="A878" s="206" t="str">
        <f t="shared" si="23"/>
        <v/>
      </c>
      <c r="B878" s="180" t="s">
        <v>1532</v>
      </c>
      <c r="C878" s="204" t="s">
        <v>730</v>
      </c>
      <c r="D878" s="219" t="s">
        <v>1336</v>
      </c>
      <c r="E878" s="273" t="s">
        <v>1669</v>
      </c>
    </row>
    <row r="879" spans="1:5" x14ac:dyDescent="0.25">
      <c r="A879" s="206" t="str">
        <f t="shared" si="23"/>
        <v/>
      </c>
      <c r="B879" s="180" t="s">
        <v>1532</v>
      </c>
      <c r="C879" s="204" t="s">
        <v>730</v>
      </c>
      <c r="D879" s="219" t="s">
        <v>1336</v>
      </c>
      <c r="E879" s="273" t="s">
        <v>1675</v>
      </c>
    </row>
    <row r="880" spans="1:5" x14ac:dyDescent="0.25">
      <c r="A880" s="206" t="str">
        <f t="shared" si="23"/>
        <v/>
      </c>
      <c r="B880" s="180" t="s">
        <v>1532</v>
      </c>
      <c r="C880" s="204" t="s">
        <v>730</v>
      </c>
      <c r="D880" s="219" t="s">
        <v>1336</v>
      </c>
      <c r="E880" s="273" t="s">
        <v>1679</v>
      </c>
    </row>
    <row r="881" spans="1:5" x14ac:dyDescent="0.25">
      <c r="A881" s="206" t="str">
        <f t="shared" si="23"/>
        <v/>
      </c>
      <c r="B881" s="180" t="s">
        <v>1532</v>
      </c>
      <c r="C881" s="204" t="s">
        <v>730</v>
      </c>
      <c r="D881" s="219" t="s">
        <v>1336</v>
      </c>
      <c r="E881" s="273" t="s">
        <v>1686</v>
      </c>
    </row>
    <row r="882" spans="1:5" x14ac:dyDescent="0.25">
      <c r="A882" s="206" t="str">
        <f t="shared" si="23"/>
        <v/>
      </c>
      <c r="B882" s="180" t="s">
        <v>1532</v>
      </c>
      <c r="C882" s="204" t="s">
        <v>730</v>
      </c>
      <c r="D882" s="219" t="s">
        <v>1336</v>
      </c>
      <c r="E882" s="273" t="s">
        <v>2623</v>
      </c>
    </row>
    <row r="883" spans="1:5" x14ac:dyDescent="0.25">
      <c r="A883" s="206" t="str">
        <f t="shared" si="23"/>
        <v/>
      </c>
      <c r="B883" s="180" t="s">
        <v>1532</v>
      </c>
      <c r="C883" s="204" t="s">
        <v>730</v>
      </c>
      <c r="D883" s="219" t="s">
        <v>1336</v>
      </c>
      <c r="E883" s="273" t="s">
        <v>1703</v>
      </c>
    </row>
    <row r="884" spans="1:5" x14ac:dyDescent="0.25">
      <c r="A884" s="206" t="str">
        <f t="shared" si="23"/>
        <v/>
      </c>
      <c r="B884" s="180" t="s">
        <v>1532</v>
      </c>
      <c r="C884" s="204" t="s">
        <v>730</v>
      </c>
      <c r="D884" s="219" t="s">
        <v>1336</v>
      </c>
      <c r="E884" s="273" t="s">
        <v>3252</v>
      </c>
    </row>
    <row r="885" spans="1:5" x14ac:dyDescent="0.25">
      <c r="A885" s="206" t="str">
        <f t="shared" si="23"/>
        <v/>
      </c>
      <c r="B885" s="180" t="s">
        <v>1532</v>
      </c>
      <c r="C885" s="204" t="s">
        <v>730</v>
      </c>
      <c r="D885" s="219" t="s">
        <v>1336</v>
      </c>
      <c r="E885" s="273" t="s">
        <v>1711</v>
      </c>
    </row>
    <row r="886" spans="1:5" x14ac:dyDescent="0.25">
      <c r="A886" s="206" t="str">
        <f t="shared" si="23"/>
        <v/>
      </c>
      <c r="B886" s="180" t="s">
        <v>1532</v>
      </c>
      <c r="C886" s="204" t="s">
        <v>730</v>
      </c>
      <c r="D886" s="219" t="s">
        <v>1336</v>
      </c>
      <c r="E886" s="273" t="s">
        <v>1631</v>
      </c>
    </row>
    <row r="887" spans="1:5" x14ac:dyDescent="0.25">
      <c r="A887" s="206" t="str">
        <f t="shared" si="23"/>
        <v/>
      </c>
      <c r="B887" s="180" t="s">
        <v>1532</v>
      </c>
      <c r="C887" s="204" t="s">
        <v>730</v>
      </c>
      <c r="D887" s="219" t="s">
        <v>1336</v>
      </c>
      <c r="E887" s="273" t="s">
        <v>1645</v>
      </c>
    </row>
    <row r="888" spans="1:5" x14ac:dyDescent="0.25">
      <c r="A888" s="206" t="str">
        <f t="shared" si="23"/>
        <v/>
      </c>
      <c r="B888" s="180" t="s">
        <v>1532</v>
      </c>
      <c r="C888" s="204" t="s">
        <v>730</v>
      </c>
      <c r="D888" s="219" t="s">
        <v>1336</v>
      </c>
      <c r="E888" s="273" t="s">
        <v>1651</v>
      </c>
    </row>
    <row r="889" spans="1:5" x14ac:dyDescent="0.25">
      <c r="A889" s="206" t="str">
        <f t="shared" si="23"/>
        <v/>
      </c>
      <c r="B889" s="180" t="s">
        <v>1532</v>
      </c>
      <c r="C889" s="204" t="s">
        <v>730</v>
      </c>
      <c r="D889" s="219" t="s">
        <v>1336</v>
      </c>
      <c r="E889" s="273" t="s">
        <v>1660</v>
      </c>
    </row>
    <row r="890" spans="1:5" x14ac:dyDescent="0.25">
      <c r="A890" s="206" t="str">
        <f t="shared" si="23"/>
        <v/>
      </c>
      <c r="B890" s="180" t="s">
        <v>1532</v>
      </c>
      <c r="C890" s="204" t="s">
        <v>730</v>
      </c>
      <c r="D890" s="219" t="s">
        <v>1336</v>
      </c>
      <c r="E890" s="273" t="s">
        <v>1666</v>
      </c>
    </row>
    <row r="891" spans="1:5" x14ac:dyDescent="0.25">
      <c r="A891" s="206" t="str">
        <f t="shared" si="23"/>
        <v/>
      </c>
      <c r="B891" s="180" t="s">
        <v>1532</v>
      </c>
      <c r="C891" s="204" t="s">
        <v>730</v>
      </c>
      <c r="D891" s="219" t="s">
        <v>1336</v>
      </c>
      <c r="E891" s="273" t="s">
        <v>1671</v>
      </c>
    </row>
    <row r="892" spans="1:5" x14ac:dyDescent="0.25">
      <c r="A892" s="206" t="str">
        <f t="shared" si="23"/>
        <v/>
      </c>
      <c r="B892" s="180" t="s">
        <v>1532</v>
      </c>
      <c r="C892" s="204" t="s">
        <v>730</v>
      </c>
      <c r="D892" s="219" t="s">
        <v>1336</v>
      </c>
      <c r="E892" s="273" t="s">
        <v>1677</v>
      </c>
    </row>
    <row r="893" spans="1:5" x14ac:dyDescent="0.25">
      <c r="A893" s="206" t="str">
        <f t="shared" si="23"/>
        <v/>
      </c>
      <c r="B893" s="180" t="s">
        <v>1532</v>
      </c>
      <c r="C893" s="204" t="s">
        <v>730</v>
      </c>
      <c r="D893" s="219" t="s">
        <v>1336</v>
      </c>
      <c r="E893" s="273" t="s">
        <v>1682</v>
      </c>
    </row>
    <row r="894" spans="1:5" x14ac:dyDescent="0.25">
      <c r="A894" s="206" t="str">
        <f t="shared" si="23"/>
        <v/>
      </c>
      <c r="B894" s="180" t="s">
        <v>1532</v>
      </c>
      <c r="C894" s="204" t="s">
        <v>730</v>
      </c>
      <c r="D894" s="219" t="s">
        <v>1336</v>
      </c>
      <c r="E894" s="273" t="s">
        <v>1690</v>
      </c>
    </row>
    <row r="895" spans="1:5" x14ac:dyDescent="0.25">
      <c r="A895" s="206" t="str">
        <f t="shared" si="23"/>
        <v/>
      </c>
      <c r="B895" s="180" t="s">
        <v>1532</v>
      </c>
      <c r="C895" s="204" t="s">
        <v>730</v>
      </c>
      <c r="D895" s="219" t="s">
        <v>1336</v>
      </c>
      <c r="E895" s="273" t="s">
        <v>1698</v>
      </c>
    </row>
    <row r="896" spans="1:5" x14ac:dyDescent="0.25">
      <c r="A896" s="206" t="str">
        <f t="shared" si="23"/>
        <v/>
      </c>
      <c r="B896" s="180" t="s">
        <v>1532</v>
      </c>
      <c r="C896" s="204" t="s">
        <v>730</v>
      </c>
      <c r="D896" s="219" t="s">
        <v>1336</v>
      </c>
      <c r="E896" s="273" t="s">
        <v>1707</v>
      </c>
    </row>
    <row r="897" spans="1:5" x14ac:dyDescent="0.25">
      <c r="A897" s="206" t="str">
        <f t="shared" si="23"/>
        <v/>
      </c>
      <c r="B897" s="180" t="s">
        <v>1532</v>
      </c>
      <c r="C897" s="204" t="s">
        <v>730</v>
      </c>
      <c r="D897" s="219" t="s">
        <v>1336</v>
      </c>
      <c r="E897" s="273" t="s">
        <v>1635</v>
      </c>
    </row>
    <row r="898" spans="1:5" x14ac:dyDescent="0.25">
      <c r="A898" s="206" t="str">
        <f t="shared" si="23"/>
        <v/>
      </c>
      <c r="B898" s="180" t="s">
        <v>1532</v>
      </c>
      <c r="C898" s="204" t="s">
        <v>730</v>
      </c>
      <c r="D898" s="219" t="s">
        <v>1336</v>
      </c>
      <c r="E898" s="273" t="s">
        <v>1648</v>
      </c>
    </row>
    <row r="899" spans="1:5" x14ac:dyDescent="0.25">
      <c r="A899" s="206" t="str">
        <f t="shared" ref="A899:A962" si="24">IF($A$1=B899,C899,IF($A$1=D899,E899,""))</f>
        <v/>
      </c>
      <c r="B899" s="180" t="s">
        <v>1532</v>
      </c>
      <c r="C899" s="204" t="s">
        <v>730</v>
      </c>
      <c r="D899" s="219" t="s">
        <v>1336</v>
      </c>
      <c r="E899" s="273" t="s">
        <v>1654</v>
      </c>
    </row>
    <row r="900" spans="1:5" x14ac:dyDescent="0.25">
      <c r="A900" s="206" t="str">
        <f t="shared" si="24"/>
        <v/>
      </c>
      <c r="B900" s="180" t="s">
        <v>1532</v>
      </c>
      <c r="C900" s="204" t="s">
        <v>730</v>
      </c>
      <c r="D900" s="219" t="s">
        <v>1336</v>
      </c>
      <c r="E900" s="273" t="s">
        <v>2609</v>
      </c>
    </row>
    <row r="901" spans="1:5" x14ac:dyDescent="0.25">
      <c r="A901" s="206" t="str">
        <f t="shared" si="24"/>
        <v/>
      </c>
      <c r="B901" s="180" t="s">
        <v>1532</v>
      </c>
      <c r="C901" s="204" t="s">
        <v>730</v>
      </c>
      <c r="D901" s="219" t="s">
        <v>1336</v>
      </c>
      <c r="E901" s="273" t="s">
        <v>2613</v>
      </c>
    </row>
    <row r="902" spans="1:5" x14ac:dyDescent="0.25">
      <c r="A902" s="206" t="str">
        <f t="shared" si="24"/>
        <v/>
      </c>
      <c r="B902" s="180" t="s">
        <v>1532</v>
      </c>
      <c r="C902" s="204" t="s">
        <v>730</v>
      </c>
      <c r="D902" s="219" t="s">
        <v>1336</v>
      </c>
      <c r="E902" s="273" t="s">
        <v>1663</v>
      </c>
    </row>
    <row r="903" spans="1:5" x14ac:dyDescent="0.25">
      <c r="A903" s="206" t="str">
        <f t="shared" si="24"/>
        <v/>
      </c>
      <c r="B903" s="180" t="s">
        <v>1532</v>
      </c>
      <c r="C903" s="204" t="s">
        <v>730</v>
      </c>
      <c r="D903" s="219" t="s">
        <v>1336</v>
      </c>
      <c r="E903" s="273" t="s">
        <v>1639</v>
      </c>
    </row>
    <row r="904" spans="1:5" x14ac:dyDescent="0.25">
      <c r="A904" s="206" t="str">
        <f t="shared" si="24"/>
        <v/>
      </c>
      <c r="B904" s="180" t="s">
        <v>1532</v>
      </c>
      <c r="C904" s="204" t="s">
        <v>730</v>
      </c>
      <c r="D904" s="219" t="s">
        <v>1336</v>
      </c>
      <c r="E904" s="273" t="s">
        <v>1656</v>
      </c>
    </row>
    <row r="905" spans="1:5" x14ac:dyDescent="0.25">
      <c r="A905" s="206" t="str">
        <f t="shared" si="24"/>
        <v/>
      </c>
      <c r="B905" s="180" t="s">
        <v>1532</v>
      </c>
      <c r="C905" s="204" t="s">
        <v>730</v>
      </c>
      <c r="D905" s="219" t="s">
        <v>1336</v>
      </c>
      <c r="E905" s="273" t="s">
        <v>2925</v>
      </c>
    </row>
    <row r="906" spans="1:5" x14ac:dyDescent="0.25">
      <c r="A906" s="206" t="str">
        <f t="shared" si="24"/>
        <v/>
      </c>
      <c r="B906" s="180" t="s">
        <v>1532</v>
      </c>
      <c r="C906" s="204" t="s">
        <v>730</v>
      </c>
      <c r="D906" s="219" t="s">
        <v>1336</v>
      </c>
      <c r="E906" s="273" t="s">
        <v>2597</v>
      </c>
    </row>
    <row r="907" spans="1:5" x14ac:dyDescent="0.25">
      <c r="A907" s="206" t="str">
        <f t="shared" si="24"/>
        <v/>
      </c>
      <c r="B907" s="180" t="s">
        <v>1532</v>
      </c>
      <c r="C907" s="204" t="s">
        <v>730</v>
      </c>
      <c r="D907" s="219" t="s">
        <v>1336</v>
      </c>
      <c r="E907" s="273" t="s">
        <v>2600</v>
      </c>
    </row>
    <row r="908" spans="1:5" x14ac:dyDescent="0.25">
      <c r="A908" s="206" t="str">
        <f t="shared" si="24"/>
        <v/>
      </c>
      <c r="B908" s="180" t="s">
        <v>1532</v>
      </c>
      <c r="C908" s="204" t="s">
        <v>730</v>
      </c>
      <c r="D908" s="219" t="s">
        <v>1336</v>
      </c>
      <c r="E908" s="273" t="s">
        <v>2603</v>
      </c>
    </row>
    <row r="909" spans="1:5" x14ac:dyDescent="0.25">
      <c r="A909" s="206" t="str">
        <f t="shared" si="24"/>
        <v/>
      </c>
      <c r="B909" s="180" t="s">
        <v>1532</v>
      </c>
      <c r="C909" s="204" t="s">
        <v>730</v>
      </c>
      <c r="D909" s="219" t="s">
        <v>1336</v>
      </c>
      <c r="E909" s="273" t="s">
        <v>2608</v>
      </c>
    </row>
    <row r="910" spans="1:5" x14ac:dyDescent="0.25">
      <c r="A910" s="206" t="str">
        <f t="shared" si="24"/>
        <v/>
      </c>
      <c r="B910" s="180" t="s">
        <v>1532</v>
      </c>
      <c r="C910" s="204" t="s">
        <v>730</v>
      </c>
      <c r="D910" s="219" t="s">
        <v>1336</v>
      </c>
      <c r="E910" s="273" t="s">
        <v>2612</v>
      </c>
    </row>
    <row r="911" spans="1:5" x14ac:dyDescent="0.25">
      <c r="A911" s="206" t="str">
        <f t="shared" si="24"/>
        <v/>
      </c>
      <c r="B911" s="180" t="s">
        <v>1532</v>
      </c>
      <c r="C911" s="204" t="s">
        <v>730</v>
      </c>
      <c r="D911" s="219" t="s">
        <v>1336</v>
      </c>
      <c r="E911" s="273" t="s">
        <v>2616</v>
      </c>
    </row>
    <row r="912" spans="1:5" x14ac:dyDescent="0.25">
      <c r="A912" s="206" t="str">
        <f t="shared" si="24"/>
        <v/>
      </c>
      <c r="B912" s="180" t="s">
        <v>1532</v>
      </c>
      <c r="C912" s="204" t="s">
        <v>730</v>
      </c>
      <c r="D912" s="219" t="s">
        <v>1336</v>
      </c>
      <c r="E912" s="273" t="s">
        <v>2619</v>
      </c>
    </row>
    <row r="913" spans="1:5" x14ac:dyDescent="0.25">
      <c r="A913" s="206" t="str">
        <f t="shared" si="24"/>
        <v/>
      </c>
      <c r="B913" s="180" t="s">
        <v>1532</v>
      </c>
      <c r="C913" s="204" t="s">
        <v>730</v>
      </c>
      <c r="D913" s="219" t="s">
        <v>1336</v>
      </c>
      <c r="E913" s="273" t="s">
        <v>2915</v>
      </c>
    </row>
    <row r="914" spans="1:5" x14ac:dyDescent="0.25">
      <c r="A914" s="206" t="str">
        <f t="shared" si="24"/>
        <v/>
      </c>
      <c r="B914" s="180" t="s">
        <v>1532</v>
      </c>
      <c r="C914" s="204" t="s">
        <v>730</v>
      </c>
      <c r="D914" s="219" t="s">
        <v>1336</v>
      </c>
      <c r="E914" s="273" t="s">
        <v>2919</v>
      </c>
    </row>
    <row r="915" spans="1:5" x14ac:dyDescent="0.25">
      <c r="A915" s="206" t="str">
        <f t="shared" si="24"/>
        <v/>
      </c>
      <c r="B915" s="180" t="s">
        <v>1532</v>
      </c>
      <c r="C915" s="204" t="s">
        <v>730</v>
      </c>
      <c r="D915" s="219" t="s">
        <v>1336</v>
      </c>
      <c r="E915" s="273" t="s">
        <v>2924</v>
      </c>
    </row>
    <row r="916" spans="1:5" x14ac:dyDescent="0.25">
      <c r="A916" s="206" t="str">
        <f t="shared" si="24"/>
        <v/>
      </c>
      <c r="B916" s="180" t="s">
        <v>1532</v>
      </c>
      <c r="C916" s="204" t="s">
        <v>730</v>
      </c>
      <c r="D916" s="219" t="s">
        <v>1336</v>
      </c>
      <c r="E916" s="273" t="s">
        <v>2929</v>
      </c>
    </row>
    <row r="917" spans="1:5" x14ac:dyDescent="0.25">
      <c r="A917" s="206" t="str">
        <f t="shared" si="24"/>
        <v/>
      </c>
      <c r="B917" s="180" t="s">
        <v>1532</v>
      </c>
      <c r="C917" s="204" t="s">
        <v>730</v>
      </c>
      <c r="D917" s="219" t="s">
        <v>1336</v>
      </c>
      <c r="E917" s="273" t="s">
        <v>2932</v>
      </c>
    </row>
    <row r="918" spans="1:5" x14ac:dyDescent="0.25">
      <c r="A918" s="206" t="str">
        <f t="shared" si="24"/>
        <v/>
      </c>
      <c r="B918" s="180" t="s">
        <v>1532</v>
      </c>
      <c r="C918" s="204" t="s">
        <v>730</v>
      </c>
      <c r="D918" s="219" t="s">
        <v>1336</v>
      </c>
      <c r="E918" s="273" t="s">
        <v>2935</v>
      </c>
    </row>
    <row r="919" spans="1:5" x14ac:dyDescent="0.25">
      <c r="A919" s="206" t="str">
        <f t="shared" si="24"/>
        <v/>
      </c>
      <c r="B919" s="180" t="s">
        <v>1532</v>
      </c>
      <c r="C919" s="204" t="s">
        <v>730</v>
      </c>
      <c r="D919" s="219" t="s">
        <v>1336</v>
      </c>
      <c r="E919" s="273" t="s">
        <v>2938</v>
      </c>
    </row>
    <row r="920" spans="1:5" x14ac:dyDescent="0.25">
      <c r="A920" s="206" t="str">
        <f t="shared" si="24"/>
        <v/>
      </c>
      <c r="B920" s="180" t="s">
        <v>1532</v>
      </c>
      <c r="C920" s="204" t="s">
        <v>730</v>
      </c>
      <c r="D920" s="219" t="s">
        <v>1336</v>
      </c>
      <c r="E920" s="273" t="s">
        <v>2941</v>
      </c>
    </row>
    <row r="921" spans="1:5" x14ac:dyDescent="0.25">
      <c r="A921" s="206" t="str">
        <f t="shared" si="24"/>
        <v/>
      </c>
      <c r="B921" s="180" t="s">
        <v>1532</v>
      </c>
      <c r="C921" s="204" t="s">
        <v>730</v>
      </c>
      <c r="D921" s="219" t="s">
        <v>1336</v>
      </c>
      <c r="E921" s="273" t="s">
        <v>2945</v>
      </c>
    </row>
    <row r="922" spans="1:5" x14ac:dyDescent="0.25">
      <c r="A922" s="206" t="str">
        <f t="shared" si="24"/>
        <v/>
      </c>
      <c r="B922" s="180" t="s">
        <v>1532</v>
      </c>
      <c r="C922" s="204" t="s">
        <v>730</v>
      </c>
      <c r="D922" s="219" t="s">
        <v>1336</v>
      </c>
      <c r="E922" s="274" t="s">
        <v>1630</v>
      </c>
    </row>
    <row r="923" spans="1:5" x14ac:dyDescent="0.25">
      <c r="A923" s="206" t="str">
        <f t="shared" si="24"/>
        <v/>
      </c>
      <c r="B923" s="180" t="s">
        <v>1532</v>
      </c>
      <c r="C923" s="204" t="s">
        <v>730</v>
      </c>
      <c r="D923" s="219" t="s">
        <v>1336</v>
      </c>
      <c r="E923" s="274" t="s">
        <v>1995</v>
      </c>
    </row>
    <row r="924" spans="1:5" x14ac:dyDescent="0.25">
      <c r="A924" s="206" t="str">
        <f t="shared" si="24"/>
        <v/>
      </c>
      <c r="B924" s="180" t="s">
        <v>1532</v>
      </c>
      <c r="C924" s="204" t="s">
        <v>730</v>
      </c>
      <c r="D924" s="219" t="s">
        <v>1336</v>
      </c>
      <c r="E924" s="274" t="s">
        <v>1998</v>
      </c>
    </row>
    <row r="925" spans="1:5" x14ac:dyDescent="0.25">
      <c r="A925" s="206" t="str">
        <f t="shared" si="24"/>
        <v/>
      </c>
      <c r="B925" s="180" t="s">
        <v>1532</v>
      </c>
      <c r="C925" s="204" t="s">
        <v>730</v>
      </c>
      <c r="D925" s="219" t="s">
        <v>1336</v>
      </c>
      <c r="E925" s="274" t="s">
        <v>2000</v>
      </c>
    </row>
    <row r="926" spans="1:5" x14ac:dyDescent="0.25">
      <c r="A926" s="206" t="str">
        <f t="shared" si="24"/>
        <v/>
      </c>
      <c r="B926" s="180" t="s">
        <v>1532</v>
      </c>
      <c r="C926" s="204" t="s">
        <v>730</v>
      </c>
      <c r="D926" s="219" t="s">
        <v>1336</v>
      </c>
      <c r="E926" s="274" t="s">
        <v>2003</v>
      </c>
    </row>
    <row r="927" spans="1:5" x14ac:dyDescent="0.25">
      <c r="A927" s="206" t="str">
        <f t="shared" si="24"/>
        <v/>
      </c>
      <c r="B927" s="180" t="s">
        <v>1532</v>
      </c>
      <c r="C927" s="204" t="s">
        <v>730</v>
      </c>
      <c r="D927" s="219" t="s">
        <v>1336</v>
      </c>
      <c r="E927" s="274" t="s">
        <v>2706</v>
      </c>
    </row>
    <row r="928" spans="1:5" x14ac:dyDescent="0.25">
      <c r="A928" s="206" t="str">
        <f t="shared" si="24"/>
        <v/>
      </c>
      <c r="B928" s="180" t="s">
        <v>1532</v>
      </c>
      <c r="C928" s="204" t="s">
        <v>730</v>
      </c>
      <c r="D928" s="219" t="s">
        <v>1336</v>
      </c>
      <c r="E928" s="274" t="s">
        <v>2009</v>
      </c>
    </row>
    <row r="929" spans="1:5" x14ac:dyDescent="0.25">
      <c r="A929" s="206" t="str">
        <f t="shared" si="24"/>
        <v/>
      </c>
      <c r="B929" s="180" t="s">
        <v>1532</v>
      </c>
      <c r="C929" s="204" t="s">
        <v>730</v>
      </c>
      <c r="D929" s="219" t="s">
        <v>1336</v>
      </c>
      <c r="E929" s="274" t="s">
        <v>2011</v>
      </c>
    </row>
    <row r="930" spans="1:5" x14ac:dyDescent="0.25">
      <c r="A930" s="206" t="str">
        <f t="shared" si="24"/>
        <v/>
      </c>
      <c r="B930" s="180" t="s">
        <v>1532</v>
      </c>
      <c r="C930" s="204" t="s">
        <v>730</v>
      </c>
      <c r="D930" s="219" t="s">
        <v>1336</v>
      </c>
      <c r="E930" s="274" t="s">
        <v>2873</v>
      </c>
    </row>
    <row r="931" spans="1:5" x14ac:dyDescent="0.25">
      <c r="A931" s="206" t="str">
        <f t="shared" si="24"/>
        <v/>
      </c>
      <c r="B931" s="180" t="s">
        <v>1532</v>
      </c>
      <c r="C931" s="204" t="s">
        <v>730</v>
      </c>
      <c r="D931" s="219" t="s">
        <v>1336</v>
      </c>
      <c r="E931" s="274" t="s">
        <v>2016</v>
      </c>
    </row>
    <row r="932" spans="1:5" x14ac:dyDescent="0.25">
      <c r="A932" s="206" t="str">
        <f t="shared" si="24"/>
        <v/>
      </c>
      <c r="B932" s="180" t="s">
        <v>1532</v>
      </c>
      <c r="C932" s="204" t="s">
        <v>730</v>
      </c>
      <c r="D932" s="219" t="s">
        <v>1336</v>
      </c>
      <c r="E932" s="274" t="s">
        <v>2709</v>
      </c>
    </row>
    <row r="933" spans="1:5" x14ac:dyDescent="0.25">
      <c r="A933" s="206" t="str">
        <f t="shared" si="24"/>
        <v/>
      </c>
      <c r="B933" s="180" t="s">
        <v>1532</v>
      </c>
      <c r="C933" s="204" t="s">
        <v>730</v>
      </c>
      <c r="D933" s="219" t="s">
        <v>1336</v>
      </c>
      <c r="E933" s="274" t="s">
        <v>2712</v>
      </c>
    </row>
    <row r="934" spans="1:5" x14ac:dyDescent="0.25">
      <c r="A934" s="206" t="str">
        <f t="shared" si="24"/>
        <v/>
      </c>
      <c r="B934" s="180" t="s">
        <v>1532</v>
      </c>
      <c r="C934" s="204" t="s">
        <v>730</v>
      </c>
      <c r="D934" s="219" t="s">
        <v>1336</v>
      </c>
      <c r="E934" s="274" t="s">
        <v>2023</v>
      </c>
    </row>
    <row r="935" spans="1:5" x14ac:dyDescent="0.25">
      <c r="A935" s="206" t="str">
        <f t="shared" si="24"/>
        <v/>
      </c>
      <c r="B935" s="180" t="s">
        <v>1532</v>
      </c>
      <c r="C935" s="204" t="s">
        <v>730</v>
      </c>
      <c r="D935" s="219" t="s">
        <v>1336</v>
      </c>
      <c r="E935" s="274" t="s">
        <v>2025</v>
      </c>
    </row>
    <row r="936" spans="1:5" x14ac:dyDescent="0.25">
      <c r="A936" s="206" t="str">
        <f t="shared" si="24"/>
        <v/>
      </c>
      <c r="B936" s="180" t="s">
        <v>1532</v>
      </c>
      <c r="C936" s="204" t="s">
        <v>730</v>
      </c>
      <c r="D936" s="219" t="s">
        <v>1336</v>
      </c>
      <c r="E936" s="274" t="s">
        <v>2027</v>
      </c>
    </row>
    <row r="937" spans="1:5" x14ac:dyDescent="0.25">
      <c r="A937" s="206" t="str">
        <f t="shared" si="24"/>
        <v/>
      </c>
      <c r="B937" s="180" t="s">
        <v>1532</v>
      </c>
      <c r="C937" s="204" t="s">
        <v>730</v>
      </c>
      <c r="D937" s="219" t="s">
        <v>1336</v>
      </c>
      <c r="E937" s="274" t="s">
        <v>1962</v>
      </c>
    </row>
    <row r="938" spans="1:5" x14ac:dyDescent="0.25">
      <c r="A938" s="206" t="str">
        <f t="shared" si="24"/>
        <v/>
      </c>
      <c r="B938" s="180" t="s">
        <v>1532</v>
      </c>
      <c r="C938" s="204" t="s">
        <v>730</v>
      </c>
      <c r="D938" s="219" t="s">
        <v>1336</v>
      </c>
      <c r="E938" s="274" t="s">
        <v>1966</v>
      </c>
    </row>
    <row r="939" spans="1:5" x14ac:dyDescent="0.25">
      <c r="A939" s="206" t="str">
        <f t="shared" si="24"/>
        <v/>
      </c>
      <c r="B939" s="180" t="s">
        <v>1532</v>
      </c>
      <c r="C939" s="204" t="s">
        <v>730</v>
      </c>
      <c r="D939" s="219" t="s">
        <v>1336</v>
      </c>
      <c r="E939" s="274" t="s">
        <v>1967</v>
      </c>
    </row>
    <row r="940" spans="1:5" x14ac:dyDescent="0.25">
      <c r="A940" s="206" t="str">
        <f t="shared" si="24"/>
        <v/>
      </c>
      <c r="B940" s="180" t="s">
        <v>1532</v>
      </c>
      <c r="C940" s="204" t="s">
        <v>730</v>
      </c>
      <c r="D940" s="219" t="s">
        <v>1336</v>
      </c>
      <c r="E940" s="274" t="s">
        <v>1972</v>
      </c>
    </row>
    <row r="941" spans="1:5" x14ac:dyDescent="0.25">
      <c r="A941" s="206" t="str">
        <f t="shared" si="24"/>
        <v/>
      </c>
      <c r="B941" s="180" t="s">
        <v>1532</v>
      </c>
      <c r="C941" s="204" t="s">
        <v>730</v>
      </c>
      <c r="D941" s="219" t="s">
        <v>1336</v>
      </c>
      <c r="E941" s="274" t="s">
        <v>1976</v>
      </c>
    </row>
    <row r="942" spans="1:5" x14ac:dyDescent="0.25">
      <c r="A942" s="206" t="str">
        <f t="shared" si="24"/>
        <v/>
      </c>
      <c r="B942" s="180" t="s">
        <v>1532</v>
      </c>
      <c r="C942" s="204" t="s">
        <v>730</v>
      </c>
      <c r="D942" s="219" t="s">
        <v>1336</v>
      </c>
      <c r="E942" s="274" t="s">
        <v>2876</v>
      </c>
    </row>
    <row r="943" spans="1:5" x14ac:dyDescent="0.25">
      <c r="A943" s="206" t="str">
        <f t="shared" si="24"/>
        <v/>
      </c>
      <c r="B943" s="180" t="s">
        <v>1532</v>
      </c>
      <c r="C943" s="204" t="s">
        <v>730</v>
      </c>
      <c r="D943" s="219" t="s">
        <v>1336</v>
      </c>
      <c r="E943" s="274" t="s">
        <v>1978</v>
      </c>
    </row>
    <row r="944" spans="1:5" x14ac:dyDescent="0.25">
      <c r="A944" s="206" t="str">
        <f t="shared" si="24"/>
        <v/>
      </c>
      <c r="B944" s="180" t="s">
        <v>1532</v>
      </c>
      <c r="C944" s="204" t="s">
        <v>730</v>
      </c>
      <c r="D944" s="219" t="s">
        <v>1336</v>
      </c>
      <c r="E944" s="274" t="s">
        <v>1986</v>
      </c>
    </row>
    <row r="945" spans="1:5" x14ac:dyDescent="0.25">
      <c r="A945" s="206" t="str">
        <f t="shared" si="24"/>
        <v/>
      </c>
      <c r="B945" s="180" t="s">
        <v>1532</v>
      </c>
      <c r="C945" s="204" t="s">
        <v>730</v>
      </c>
      <c r="D945" s="219" t="s">
        <v>1336</v>
      </c>
      <c r="E945" s="274" t="s">
        <v>1989</v>
      </c>
    </row>
    <row r="946" spans="1:5" x14ac:dyDescent="0.25">
      <c r="A946" s="206" t="str">
        <f t="shared" si="24"/>
        <v/>
      </c>
      <c r="B946" s="180" t="s">
        <v>1532</v>
      </c>
      <c r="C946" s="204" t="s">
        <v>730</v>
      </c>
      <c r="D946" s="219" t="s">
        <v>1336</v>
      </c>
      <c r="E946" s="274" t="s">
        <v>1993</v>
      </c>
    </row>
    <row r="947" spans="1:5" x14ac:dyDescent="0.25">
      <c r="A947" s="206" t="str">
        <f t="shared" si="24"/>
        <v/>
      </c>
      <c r="B947" s="180" t="s">
        <v>1532</v>
      </c>
      <c r="C947" s="204" t="s">
        <v>730</v>
      </c>
      <c r="D947" s="219" t="s">
        <v>1336</v>
      </c>
      <c r="E947" s="274" t="s">
        <v>1996</v>
      </c>
    </row>
    <row r="948" spans="1:5" x14ac:dyDescent="0.25">
      <c r="A948" s="206" t="str">
        <f t="shared" si="24"/>
        <v/>
      </c>
      <c r="B948" s="180" t="s">
        <v>1532</v>
      </c>
      <c r="C948" s="204" t="s">
        <v>730</v>
      </c>
      <c r="D948" s="219" t="s">
        <v>1336</v>
      </c>
      <c r="E948" s="274" t="s">
        <v>1999</v>
      </c>
    </row>
    <row r="949" spans="1:5" x14ac:dyDescent="0.25">
      <c r="A949" s="206" t="str">
        <f t="shared" si="24"/>
        <v/>
      </c>
      <c r="B949" s="180" t="s">
        <v>1532</v>
      </c>
      <c r="C949" s="204" t="s">
        <v>730</v>
      </c>
      <c r="D949" s="219" t="s">
        <v>1336</v>
      </c>
      <c r="E949" s="274" t="s">
        <v>2001</v>
      </c>
    </row>
    <row r="950" spans="1:5" x14ac:dyDescent="0.25">
      <c r="A950" s="206" t="str">
        <f t="shared" si="24"/>
        <v/>
      </c>
      <c r="B950" s="180" t="s">
        <v>1532</v>
      </c>
      <c r="C950" s="204" t="s">
        <v>730</v>
      </c>
      <c r="D950" s="219" t="s">
        <v>1336</v>
      </c>
      <c r="E950" s="274" t="s">
        <v>2004</v>
      </c>
    </row>
    <row r="951" spans="1:5" x14ac:dyDescent="0.25">
      <c r="A951" s="206" t="str">
        <f t="shared" si="24"/>
        <v/>
      </c>
      <c r="B951" s="180" t="s">
        <v>1532</v>
      </c>
      <c r="C951" s="204" t="s">
        <v>730</v>
      </c>
      <c r="D951" s="219" t="s">
        <v>1336</v>
      </c>
      <c r="E951" s="274" t="s">
        <v>2877</v>
      </c>
    </row>
    <row r="952" spans="1:5" x14ac:dyDescent="0.25">
      <c r="A952" s="206" t="str">
        <f t="shared" si="24"/>
        <v/>
      </c>
      <c r="B952" s="180" t="s">
        <v>1532</v>
      </c>
      <c r="C952" s="204" t="s">
        <v>730</v>
      </c>
      <c r="D952" s="219" t="s">
        <v>1336</v>
      </c>
      <c r="E952" s="274" t="s">
        <v>2007</v>
      </c>
    </row>
    <row r="953" spans="1:5" x14ac:dyDescent="0.25">
      <c r="A953" s="206" t="str">
        <f t="shared" si="24"/>
        <v/>
      </c>
      <c r="B953" s="180" t="s">
        <v>1532</v>
      </c>
      <c r="C953" s="204" t="s">
        <v>730</v>
      </c>
      <c r="D953" s="219" t="s">
        <v>1336</v>
      </c>
      <c r="E953" s="274" t="s">
        <v>2012</v>
      </c>
    </row>
    <row r="954" spans="1:5" x14ac:dyDescent="0.25">
      <c r="A954" s="206" t="str">
        <f t="shared" si="24"/>
        <v/>
      </c>
      <c r="B954" s="180" t="s">
        <v>1532</v>
      </c>
      <c r="C954" s="204" t="s">
        <v>730</v>
      </c>
      <c r="D954" s="219" t="s">
        <v>1336</v>
      </c>
      <c r="E954" s="274" t="s">
        <v>2014</v>
      </c>
    </row>
    <row r="955" spans="1:5" x14ac:dyDescent="0.25">
      <c r="A955" s="206" t="str">
        <f t="shared" si="24"/>
        <v/>
      </c>
      <c r="B955" s="180" t="s">
        <v>1532</v>
      </c>
      <c r="C955" s="204" t="s">
        <v>730</v>
      </c>
      <c r="D955" s="219" t="s">
        <v>1336</v>
      </c>
      <c r="E955" s="274" t="s">
        <v>2017</v>
      </c>
    </row>
    <row r="956" spans="1:5" x14ac:dyDescent="0.25">
      <c r="A956" s="206" t="str">
        <f t="shared" si="24"/>
        <v/>
      </c>
      <c r="B956" s="180" t="s">
        <v>1532</v>
      </c>
      <c r="C956" s="204" t="s">
        <v>730</v>
      </c>
      <c r="D956" s="219" t="s">
        <v>1336</v>
      </c>
      <c r="E956" s="274" t="s">
        <v>2019</v>
      </c>
    </row>
    <row r="957" spans="1:5" x14ac:dyDescent="0.25">
      <c r="A957" s="206" t="str">
        <f t="shared" si="24"/>
        <v/>
      </c>
      <c r="B957" s="180" t="s">
        <v>1532</v>
      </c>
      <c r="C957" s="204" t="s">
        <v>730</v>
      </c>
      <c r="D957" s="219" t="s">
        <v>1336</v>
      </c>
      <c r="E957" s="274" t="s">
        <v>2021</v>
      </c>
    </row>
    <row r="958" spans="1:5" x14ac:dyDescent="0.25">
      <c r="A958" s="206" t="str">
        <f t="shared" si="24"/>
        <v/>
      </c>
      <c r="B958" s="180" t="s">
        <v>1532</v>
      </c>
      <c r="C958" s="204" t="s">
        <v>730</v>
      </c>
      <c r="D958" s="219" t="s">
        <v>1336</v>
      </c>
      <c r="E958" s="274" t="s">
        <v>2879</v>
      </c>
    </row>
    <row r="959" spans="1:5" x14ac:dyDescent="0.25">
      <c r="A959" s="206" t="str">
        <f t="shared" si="24"/>
        <v/>
      </c>
      <c r="B959" s="180" t="s">
        <v>1532</v>
      </c>
      <c r="C959" s="204" t="s">
        <v>730</v>
      </c>
      <c r="D959" s="219" t="s">
        <v>1336</v>
      </c>
      <c r="E959" s="274" t="s">
        <v>2787</v>
      </c>
    </row>
    <row r="960" spans="1:5" x14ac:dyDescent="0.25">
      <c r="A960" s="206" t="str">
        <f t="shared" si="24"/>
        <v/>
      </c>
      <c r="B960" s="180" t="s">
        <v>1532</v>
      </c>
      <c r="C960" s="204" t="s">
        <v>730</v>
      </c>
      <c r="D960" s="219" t="s">
        <v>1336</v>
      </c>
      <c r="E960" s="274" t="s">
        <v>2031</v>
      </c>
    </row>
    <row r="961" spans="1:5" x14ac:dyDescent="0.25">
      <c r="A961" s="206" t="str">
        <f t="shared" si="24"/>
        <v/>
      </c>
      <c r="B961" s="180" t="s">
        <v>1532</v>
      </c>
      <c r="C961" s="204" t="s">
        <v>730</v>
      </c>
      <c r="D961" s="219" t="s">
        <v>1336</v>
      </c>
      <c r="E961" s="274" t="s">
        <v>2040</v>
      </c>
    </row>
    <row r="962" spans="1:5" x14ac:dyDescent="0.25">
      <c r="A962" s="206" t="str">
        <f t="shared" si="24"/>
        <v/>
      </c>
      <c r="B962" s="180" t="s">
        <v>1532</v>
      </c>
      <c r="C962" s="204" t="s">
        <v>730</v>
      </c>
      <c r="D962" s="219" t="s">
        <v>1336</v>
      </c>
      <c r="E962" s="274" t="s">
        <v>3175</v>
      </c>
    </row>
    <row r="963" spans="1:5" x14ac:dyDescent="0.25">
      <c r="A963" s="206" t="str">
        <f t="shared" ref="A963:A1026" si="25">IF($A$1=B963,C963,IF($A$1=D963,E963,""))</f>
        <v/>
      </c>
      <c r="B963" s="180" t="s">
        <v>1532</v>
      </c>
      <c r="C963" s="204" t="s">
        <v>730</v>
      </c>
      <c r="D963" s="219" t="s">
        <v>1336</v>
      </c>
      <c r="E963" s="274" t="s">
        <v>2043</v>
      </c>
    </row>
    <row r="964" spans="1:5" x14ac:dyDescent="0.25">
      <c r="A964" s="206" t="str">
        <f t="shared" si="25"/>
        <v/>
      </c>
      <c r="B964" s="180" t="s">
        <v>1532</v>
      </c>
      <c r="C964" s="204" t="s">
        <v>730</v>
      </c>
      <c r="D964" s="219" t="s">
        <v>1336</v>
      </c>
      <c r="E964" s="274" t="s">
        <v>2046</v>
      </c>
    </row>
    <row r="965" spans="1:5" x14ac:dyDescent="0.25">
      <c r="A965" s="206" t="str">
        <f t="shared" si="25"/>
        <v/>
      </c>
      <c r="B965" s="180" t="s">
        <v>1532</v>
      </c>
      <c r="C965" s="204" t="s">
        <v>730</v>
      </c>
      <c r="D965" s="219" t="s">
        <v>1336</v>
      </c>
      <c r="E965" s="274" t="s">
        <v>2880</v>
      </c>
    </row>
    <row r="966" spans="1:5" x14ac:dyDescent="0.25">
      <c r="A966" s="206" t="str">
        <f t="shared" si="25"/>
        <v/>
      </c>
      <c r="B966" s="180" t="s">
        <v>1532</v>
      </c>
      <c r="C966" s="204" t="s">
        <v>730</v>
      </c>
      <c r="D966" s="219" t="s">
        <v>1336</v>
      </c>
      <c r="E966" s="274" t="s">
        <v>2054</v>
      </c>
    </row>
    <row r="967" spans="1:5" x14ac:dyDescent="0.25">
      <c r="A967" s="206" t="str">
        <f t="shared" si="25"/>
        <v/>
      </c>
      <c r="B967" s="180" t="s">
        <v>1532</v>
      </c>
      <c r="C967" s="204" t="s">
        <v>730</v>
      </c>
      <c r="D967" s="219" t="s">
        <v>1336</v>
      </c>
      <c r="E967" s="274" t="s">
        <v>2881</v>
      </c>
    </row>
    <row r="968" spans="1:5" x14ac:dyDescent="0.25">
      <c r="A968" s="206" t="str">
        <f t="shared" si="25"/>
        <v/>
      </c>
      <c r="B968" s="180" t="s">
        <v>1532</v>
      </c>
      <c r="C968" s="204" t="s">
        <v>730</v>
      </c>
      <c r="D968" s="219" t="s">
        <v>1336</v>
      </c>
      <c r="E968" s="274" t="s">
        <v>2882</v>
      </c>
    </row>
    <row r="969" spans="1:5" x14ac:dyDescent="0.25">
      <c r="A969" s="206" t="str">
        <f t="shared" si="25"/>
        <v/>
      </c>
      <c r="B969" s="180" t="s">
        <v>1532</v>
      </c>
      <c r="C969" s="204" t="s">
        <v>730</v>
      </c>
      <c r="D969" s="219" t="s">
        <v>1336</v>
      </c>
      <c r="E969" s="274" t="s">
        <v>2862</v>
      </c>
    </row>
    <row r="970" spans="1:5" x14ac:dyDescent="0.25">
      <c r="A970" s="206" t="str">
        <f t="shared" si="25"/>
        <v/>
      </c>
      <c r="B970" s="180" t="s">
        <v>1532</v>
      </c>
      <c r="C970" s="204" t="s">
        <v>730</v>
      </c>
      <c r="D970" s="219" t="s">
        <v>1336</v>
      </c>
      <c r="E970" s="274" t="s">
        <v>2068</v>
      </c>
    </row>
    <row r="971" spans="1:5" x14ac:dyDescent="0.25">
      <c r="A971" s="206" t="str">
        <f t="shared" si="25"/>
        <v/>
      </c>
      <c r="B971" s="180" t="s">
        <v>1532</v>
      </c>
      <c r="C971" s="204" t="s">
        <v>730</v>
      </c>
      <c r="D971" s="219" t="s">
        <v>1336</v>
      </c>
      <c r="E971" s="274" t="s">
        <v>2073</v>
      </c>
    </row>
    <row r="972" spans="1:5" x14ac:dyDescent="0.25">
      <c r="A972" s="206" t="str">
        <f t="shared" si="25"/>
        <v/>
      </c>
      <c r="B972" s="180" t="s">
        <v>1532</v>
      </c>
      <c r="C972" s="204" t="s">
        <v>730</v>
      </c>
      <c r="D972" s="219" t="s">
        <v>1336</v>
      </c>
      <c r="E972" s="274" t="s">
        <v>2074</v>
      </c>
    </row>
    <row r="973" spans="1:5" x14ac:dyDescent="0.25">
      <c r="A973" s="206" t="str">
        <f t="shared" si="25"/>
        <v/>
      </c>
      <c r="B973" s="180" t="s">
        <v>1532</v>
      </c>
      <c r="C973" s="204" t="s">
        <v>730</v>
      </c>
      <c r="D973" s="219" t="s">
        <v>1336</v>
      </c>
      <c r="E973" s="274" t="s">
        <v>2883</v>
      </c>
    </row>
    <row r="974" spans="1:5" x14ac:dyDescent="0.25">
      <c r="A974" s="206" t="str">
        <f t="shared" si="25"/>
        <v/>
      </c>
      <c r="B974" s="180" t="s">
        <v>1532</v>
      </c>
      <c r="C974" s="204" t="s">
        <v>730</v>
      </c>
      <c r="D974" s="219" t="s">
        <v>1336</v>
      </c>
      <c r="E974" s="274" t="s">
        <v>2076</v>
      </c>
    </row>
    <row r="975" spans="1:5" x14ac:dyDescent="0.25">
      <c r="A975" s="206" t="str">
        <f t="shared" si="25"/>
        <v/>
      </c>
      <c r="B975" s="180" t="s">
        <v>1532</v>
      </c>
      <c r="C975" s="204" t="s">
        <v>730</v>
      </c>
      <c r="D975" s="219" t="s">
        <v>1336</v>
      </c>
      <c r="E975" s="274" t="s">
        <v>2078</v>
      </c>
    </row>
    <row r="976" spans="1:5" x14ac:dyDescent="0.25">
      <c r="A976" s="206" t="str">
        <f t="shared" si="25"/>
        <v/>
      </c>
      <c r="B976" s="180" t="s">
        <v>1532</v>
      </c>
      <c r="C976" s="204" t="s">
        <v>730</v>
      </c>
      <c r="D976" s="219" t="s">
        <v>1336</v>
      </c>
      <c r="E976" s="274" t="s">
        <v>2080</v>
      </c>
    </row>
    <row r="977" spans="1:5" x14ac:dyDescent="0.25">
      <c r="A977" s="206" t="str">
        <f t="shared" si="25"/>
        <v/>
      </c>
      <c r="B977" s="180" t="s">
        <v>1532</v>
      </c>
      <c r="C977" s="204" t="s">
        <v>730</v>
      </c>
      <c r="D977" s="219" t="s">
        <v>1336</v>
      </c>
      <c r="E977" s="274" t="s">
        <v>2082</v>
      </c>
    </row>
    <row r="978" spans="1:5" x14ac:dyDescent="0.25">
      <c r="A978" s="206" t="str">
        <f t="shared" si="25"/>
        <v/>
      </c>
      <c r="B978" s="180" t="s">
        <v>1532</v>
      </c>
      <c r="C978" s="204" t="s">
        <v>730</v>
      </c>
      <c r="D978" s="219" t="s">
        <v>1336</v>
      </c>
      <c r="E978" s="274" t="s">
        <v>2084</v>
      </c>
    </row>
    <row r="979" spans="1:5" x14ac:dyDescent="0.25">
      <c r="A979" s="206" t="str">
        <f t="shared" si="25"/>
        <v/>
      </c>
      <c r="B979" s="180" t="s">
        <v>1532</v>
      </c>
      <c r="C979" s="204" t="s">
        <v>730</v>
      </c>
      <c r="D979" s="219" t="s">
        <v>1336</v>
      </c>
      <c r="E979" s="274" t="s">
        <v>2086</v>
      </c>
    </row>
    <row r="980" spans="1:5" x14ac:dyDescent="0.25">
      <c r="A980" s="206" t="str">
        <f t="shared" si="25"/>
        <v/>
      </c>
      <c r="B980" s="180" t="s">
        <v>1532</v>
      </c>
      <c r="C980" s="204" t="s">
        <v>730</v>
      </c>
      <c r="D980" s="219" t="s">
        <v>1336</v>
      </c>
      <c r="E980" s="274" t="s">
        <v>2088</v>
      </c>
    </row>
    <row r="981" spans="1:5" x14ac:dyDescent="0.25">
      <c r="A981" s="206" t="str">
        <f t="shared" si="25"/>
        <v/>
      </c>
      <c r="B981" s="180" t="s">
        <v>1532</v>
      </c>
      <c r="C981" s="204" t="s">
        <v>730</v>
      </c>
      <c r="D981" s="219" t="s">
        <v>1336</v>
      </c>
      <c r="E981" s="274" t="s">
        <v>2090</v>
      </c>
    </row>
    <row r="982" spans="1:5" x14ac:dyDescent="0.25">
      <c r="A982" s="206" t="str">
        <f t="shared" si="25"/>
        <v/>
      </c>
      <c r="B982" s="180" t="s">
        <v>1532</v>
      </c>
      <c r="C982" s="204" t="s">
        <v>730</v>
      </c>
      <c r="D982" s="219" t="s">
        <v>1336</v>
      </c>
      <c r="E982" s="274" t="s">
        <v>2093</v>
      </c>
    </row>
    <row r="983" spans="1:5" x14ac:dyDescent="0.25">
      <c r="A983" s="206" t="str">
        <f t="shared" si="25"/>
        <v/>
      </c>
      <c r="B983" s="180" t="s">
        <v>1532</v>
      </c>
      <c r="C983" s="204" t="s">
        <v>730</v>
      </c>
      <c r="D983" s="219" t="s">
        <v>1336</v>
      </c>
      <c r="E983" s="274" t="s">
        <v>2884</v>
      </c>
    </row>
    <row r="984" spans="1:5" x14ac:dyDescent="0.25">
      <c r="A984" s="206" t="str">
        <f t="shared" si="25"/>
        <v/>
      </c>
      <c r="B984" s="180" t="s">
        <v>1532</v>
      </c>
      <c r="C984" s="204" t="s">
        <v>730</v>
      </c>
      <c r="D984" s="219" t="s">
        <v>1336</v>
      </c>
      <c r="E984" s="274" t="s">
        <v>3178</v>
      </c>
    </row>
    <row r="985" spans="1:5" x14ac:dyDescent="0.25">
      <c r="A985" s="206" t="str">
        <f t="shared" si="25"/>
        <v/>
      </c>
      <c r="B985" s="180" t="s">
        <v>1532</v>
      </c>
      <c r="C985" s="204" t="s">
        <v>730</v>
      </c>
      <c r="D985" s="219" t="s">
        <v>1336</v>
      </c>
      <c r="E985" s="274" t="s">
        <v>3179</v>
      </c>
    </row>
    <row r="986" spans="1:5" x14ac:dyDescent="0.25">
      <c r="A986" s="206" t="str">
        <f t="shared" si="25"/>
        <v/>
      </c>
      <c r="B986" s="180" t="s">
        <v>1532</v>
      </c>
      <c r="C986" s="204" t="s">
        <v>730</v>
      </c>
      <c r="D986" s="219" t="s">
        <v>1336</v>
      </c>
      <c r="E986" s="274" t="s">
        <v>2099</v>
      </c>
    </row>
    <row r="987" spans="1:5" x14ac:dyDescent="0.25">
      <c r="A987" s="206" t="str">
        <f t="shared" si="25"/>
        <v/>
      </c>
      <c r="B987" s="180" t="s">
        <v>1532</v>
      </c>
      <c r="C987" s="204" t="s">
        <v>730</v>
      </c>
      <c r="D987" s="219" t="s">
        <v>1336</v>
      </c>
      <c r="E987" s="274" t="s">
        <v>2101</v>
      </c>
    </row>
    <row r="988" spans="1:5" x14ac:dyDescent="0.25">
      <c r="A988" s="206" t="str">
        <f t="shared" si="25"/>
        <v/>
      </c>
      <c r="B988" s="180" t="s">
        <v>1532</v>
      </c>
      <c r="C988" s="204" t="s">
        <v>730</v>
      </c>
      <c r="D988" s="219" t="s">
        <v>1336</v>
      </c>
      <c r="E988" s="274" t="s">
        <v>2103</v>
      </c>
    </row>
    <row r="989" spans="1:5" x14ac:dyDescent="0.25">
      <c r="A989" s="206" t="str">
        <f t="shared" si="25"/>
        <v/>
      </c>
      <c r="B989" s="180" t="s">
        <v>1532</v>
      </c>
      <c r="C989" s="204" t="s">
        <v>730</v>
      </c>
      <c r="D989" s="219" t="s">
        <v>1336</v>
      </c>
      <c r="E989" s="274" t="s">
        <v>2104</v>
      </c>
    </row>
    <row r="990" spans="1:5" x14ac:dyDescent="0.25">
      <c r="A990" s="206" t="str">
        <f t="shared" si="25"/>
        <v/>
      </c>
      <c r="B990" s="180" t="s">
        <v>1532</v>
      </c>
      <c r="C990" s="204" t="s">
        <v>730</v>
      </c>
      <c r="D990" s="219" t="s">
        <v>1336</v>
      </c>
      <c r="E990" s="274" t="s">
        <v>2802</v>
      </c>
    </row>
    <row r="991" spans="1:5" x14ac:dyDescent="0.25">
      <c r="A991" s="206" t="str">
        <f t="shared" si="25"/>
        <v/>
      </c>
      <c r="B991" s="180" t="s">
        <v>1532</v>
      </c>
      <c r="C991" s="204" t="s">
        <v>730</v>
      </c>
      <c r="D991" s="219" t="s">
        <v>1336</v>
      </c>
      <c r="E991" s="274" t="s">
        <v>2106</v>
      </c>
    </row>
    <row r="992" spans="1:5" x14ac:dyDescent="0.25">
      <c r="A992" s="206" t="str">
        <f t="shared" si="25"/>
        <v/>
      </c>
      <c r="B992" s="180" t="s">
        <v>1532</v>
      </c>
      <c r="C992" s="204" t="s">
        <v>730</v>
      </c>
      <c r="D992" s="219" t="s">
        <v>1336</v>
      </c>
      <c r="E992" s="274" t="s">
        <v>2107</v>
      </c>
    </row>
    <row r="993" spans="1:5" x14ac:dyDescent="0.25">
      <c r="A993" s="206" t="str">
        <f t="shared" si="25"/>
        <v/>
      </c>
      <c r="B993" s="180" t="s">
        <v>1532</v>
      </c>
      <c r="C993" s="204" t="s">
        <v>730</v>
      </c>
      <c r="D993" s="219" t="s">
        <v>1336</v>
      </c>
      <c r="E993" s="274" t="s">
        <v>2108</v>
      </c>
    </row>
    <row r="994" spans="1:5" x14ac:dyDescent="0.25">
      <c r="A994" s="206" t="str">
        <f t="shared" si="25"/>
        <v/>
      </c>
      <c r="B994" s="180" t="s">
        <v>1532</v>
      </c>
      <c r="C994" s="204" t="s">
        <v>730</v>
      </c>
      <c r="D994" s="219" t="s">
        <v>1336</v>
      </c>
      <c r="E994" s="274" t="s">
        <v>3180</v>
      </c>
    </row>
    <row r="995" spans="1:5" x14ac:dyDescent="0.25">
      <c r="A995" s="206" t="str">
        <f t="shared" si="25"/>
        <v/>
      </c>
      <c r="B995" s="180" t="s">
        <v>1532</v>
      </c>
      <c r="C995" s="204" t="s">
        <v>730</v>
      </c>
      <c r="D995" s="219" t="s">
        <v>1336</v>
      </c>
      <c r="E995" s="274" t="s">
        <v>2109</v>
      </c>
    </row>
    <row r="996" spans="1:5" x14ac:dyDescent="0.25">
      <c r="A996" s="206" t="str">
        <f t="shared" si="25"/>
        <v/>
      </c>
      <c r="B996" s="180" t="s">
        <v>1532</v>
      </c>
      <c r="C996" s="204" t="s">
        <v>730</v>
      </c>
      <c r="D996" s="219" t="s">
        <v>1336</v>
      </c>
      <c r="E996" s="274" t="s">
        <v>3181</v>
      </c>
    </row>
    <row r="997" spans="1:5" x14ac:dyDescent="0.25">
      <c r="A997" s="206" t="str">
        <f t="shared" si="25"/>
        <v/>
      </c>
      <c r="B997" s="180" t="s">
        <v>1532</v>
      </c>
      <c r="C997" s="204" t="s">
        <v>730</v>
      </c>
      <c r="D997" s="219" t="s">
        <v>1336</v>
      </c>
      <c r="E997" s="274" t="s">
        <v>2112</v>
      </c>
    </row>
    <row r="998" spans="1:5" x14ac:dyDescent="0.25">
      <c r="A998" s="206" t="str">
        <f t="shared" si="25"/>
        <v/>
      </c>
      <c r="B998" s="180" t="s">
        <v>1532</v>
      </c>
      <c r="C998" s="204" t="s">
        <v>730</v>
      </c>
      <c r="D998" s="219" t="s">
        <v>1336</v>
      </c>
      <c r="E998" s="274" t="s">
        <v>2885</v>
      </c>
    </row>
    <row r="999" spans="1:5" x14ac:dyDescent="0.25">
      <c r="A999" s="206" t="str">
        <f t="shared" si="25"/>
        <v/>
      </c>
      <c r="B999" s="180" t="s">
        <v>1532</v>
      </c>
      <c r="C999" s="204" t="s">
        <v>730</v>
      </c>
      <c r="D999" s="219" t="s">
        <v>1336</v>
      </c>
      <c r="E999" s="274" t="s">
        <v>2116</v>
      </c>
    </row>
    <row r="1000" spans="1:5" x14ac:dyDescent="0.25">
      <c r="A1000" s="206" t="str">
        <f t="shared" si="25"/>
        <v/>
      </c>
      <c r="B1000" s="180" t="s">
        <v>1532</v>
      </c>
      <c r="C1000" s="204" t="s">
        <v>730</v>
      </c>
      <c r="D1000" s="219" t="s">
        <v>1336</v>
      </c>
      <c r="E1000" s="274" t="s">
        <v>2805</v>
      </c>
    </row>
    <row r="1001" spans="1:5" x14ac:dyDescent="0.25">
      <c r="A1001" s="206" t="str">
        <f t="shared" si="25"/>
        <v/>
      </c>
      <c r="B1001" s="180" t="s">
        <v>1532</v>
      </c>
      <c r="C1001" s="204" t="s">
        <v>730</v>
      </c>
      <c r="D1001" s="219" t="s">
        <v>1336</v>
      </c>
      <c r="E1001" s="274" t="s">
        <v>2119</v>
      </c>
    </row>
    <row r="1002" spans="1:5" x14ac:dyDescent="0.25">
      <c r="A1002" s="206" t="str">
        <f t="shared" si="25"/>
        <v/>
      </c>
      <c r="B1002" s="180" t="s">
        <v>1532</v>
      </c>
      <c r="C1002" s="204" t="s">
        <v>730</v>
      </c>
      <c r="D1002" s="219" t="s">
        <v>1336</v>
      </c>
      <c r="E1002" s="274" t="s">
        <v>2120</v>
      </c>
    </row>
    <row r="1003" spans="1:5" x14ac:dyDescent="0.25">
      <c r="A1003" s="206" t="str">
        <f t="shared" si="25"/>
        <v/>
      </c>
      <c r="B1003" s="180" t="s">
        <v>1532</v>
      </c>
      <c r="C1003" s="204" t="s">
        <v>730</v>
      </c>
      <c r="D1003" s="219" t="s">
        <v>1336</v>
      </c>
      <c r="E1003" s="274" t="s">
        <v>2121</v>
      </c>
    </row>
    <row r="1004" spans="1:5" x14ac:dyDescent="0.25">
      <c r="A1004" s="206" t="str">
        <f t="shared" si="25"/>
        <v/>
      </c>
      <c r="B1004" s="180" t="s">
        <v>1532</v>
      </c>
      <c r="C1004" s="204" t="s">
        <v>730</v>
      </c>
      <c r="D1004" s="219" t="s">
        <v>1336</v>
      </c>
      <c r="E1004" s="274" t="s">
        <v>2123</v>
      </c>
    </row>
    <row r="1005" spans="1:5" x14ac:dyDescent="0.25">
      <c r="A1005" s="206" t="str">
        <f t="shared" si="25"/>
        <v/>
      </c>
      <c r="B1005" s="180" t="s">
        <v>1532</v>
      </c>
      <c r="C1005" s="204" t="s">
        <v>730</v>
      </c>
      <c r="D1005" s="219" t="s">
        <v>1336</v>
      </c>
      <c r="E1005" s="274" t="s">
        <v>2125</v>
      </c>
    </row>
    <row r="1006" spans="1:5" x14ac:dyDescent="0.25">
      <c r="A1006" s="206" t="str">
        <f t="shared" si="25"/>
        <v/>
      </c>
      <c r="B1006" s="180" t="s">
        <v>1532</v>
      </c>
      <c r="C1006" s="204" t="s">
        <v>730</v>
      </c>
      <c r="D1006" s="219" t="s">
        <v>1336</v>
      </c>
      <c r="E1006" s="274" t="s">
        <v>2126</v>
      </c>
    </row>
    <row r="1007" spans="1:5" x14ac:dyDescent="0.25">
      <c r="A1007" s="206" t="str">
        <f t="shared" si="25"/>
        <v/>
      </c>
      <c r="B1007" s="180" t="s">
        <v>1532</v>
      </c>
      <c r="C1007" s="204" t="s">
        <v>730</v>
      </c>
      <c r="D1007" s="219" t="s">
        <v>1336</v>
      </c>
      <c r="E1007" s="274" t="s">
        <v>2128</v>
      </c>
    </row>
    <row r="1008" spans="1:5" x14ac:dyDescent="0.25">
      <c r="A1008" s="206" t="str">
        <f t="shared" si="25"/>
        <v/>
      </c>
      <c r="B1008" s="180" t="s">
        <v>1532</v>
      </c>
      <c r="C1008" s="204" t="s">
        <v>730</v>
      </c>
      <c r="D1008" s="219" t="s">
        <v>1336</v>
      </c>
      <c r="E1008" s="274" t="s">
        <v>3182</v>
      </c>
    </row>
    <row r="1009" spans="1:5" x14ac:dyDescent="0.25">
      <c r="A1009" s="206" t="str">
        <f t="shared" si="25"/>
        <v/>
      </c>
      <c r="B1009" s="180" t="s">
        <v>1532</v>
      </c>
      <c r="C1009" s="204" t="s">
        <v>730</v>
      </c>
      <c r="D1009" s="219" t="s">
        <v>1336</v>
      </c>
      <c r="E1009" s="274" t="s">
        <v>3183</v>
      </c>
    </row>
    <row r="1010" spans="1:5" x14ac:dyDescent="0.25">
      <c r="A1010" s="206" t="str">
        <f t="shared" si="25"/>
        <v/>
      </c>
      <c r="B1010" s="180" t="s">
        <v>1532</v>
      </c>
      <c r="C1010" s="204" t="s">
        <v>730</v>
      </c>
      <c r="D1010" s="219" t="s">
        <v>1336</v>
      </c>
      <c r="E1010" s="274" t="s">
        <v>3184</v>
      </c>
    </row>
    <row r="1011" spans="1:5" x14ac:dyDescent="0.25">
      <c r="A1011" s="206" t="str">
        <f t="shared" si="25"/>
        <v/>
      </c>
      <c r="B1011" s="180" t="s">
        <v>1532</v>
      </c>
      <c r="C1011" s="204" t="s">
        <v>730</v>
      </c>
      <c r="D1011" s="219" t="s">
        <v>1336</v>
      </c>
      <c r="E1011" s="274" t="s">
        <v>2129</v>
      </c>
    </row>
    <row r="1012" spans="1:5" x14ac:dyDescent="0.25">
      <c r="A1012" s="206" t="str">
        <f t="shared" si="25"/>
        <v/>
      </c>
      <c r="B1012" s="180" t="s">
        <v>1532</v>
      </c>
      <c r="C1012" s="204" t="s">
        <v>730</v>
      </c>
      <c r="D1012" s="219" t="s">
        <v>1336</v>
      </c>
      <c r="E1012" s="274" t="s">
        <v>2886</v>
      </c>
    </row>
    <row r="1013" spans="1:5" x14ac:dyDescent="0.25">
      <c r="A1013" s="206" t="str">
        <f t="shared" si="25"/>
        <v/>
      </c>
      <c r="B1013" s="180" t="s">
        <v>1532</v>
      </c>
      <c r="C1013" s="204" t="s">
        <v>730</v>
      </c>
      <c r="D1013" s="219" t="s">
        <v>1336</v>
      </c>
      <c r="E1013" s="274" t="s">
        <v>2133</v>
      </c>
    </row>
    <row r="1014" spans="1:5" x14ac:dyDescent="0.25">
      <c r="A1014" s="206" t="str">
        <f t="shared" si="25"/>
        <v/>
      </c>
      <c r="B1014" s="180" t="s">
        <v>1532</v>
      </c>
      <c r="C1014" s="204" t="s">
        <v>730</v>
      </c>
      <c r="D1014" s="219" t="s">
        <v>1336</v>
      </c>
      <c r="E1014" s="274" t="s">
        <v>2723</v>
      </c>
    </row>
    <row r="1015" spans="1:5" x14ac:dyDescent="0.25">
      <c r="A1015" s="206" t="str">
        <f t="shared" si="25"/>
        <v/>
      </c>
      <c r="B1015" s="180" t="s">
        <v>1532</v>
      </c>
      <c r="C1015" s="204" t="s">
        <v>730</v>
      </c>
      <c r="D1015" s="219" t="s">
        <v>1336</v>
      </c>
      <c r="E1015" s="274" t="s">
        <v>2134</v>
      </c>
    </row>
    <row r="1016" spans="1:5" x14ac:dyDescent="0.25">
      <c r="A1016" s="206" t="str">
        <f t="shared" si="25"/>
        <v/>
      </c>
      <c r="B1016" s="180" t="s">
        <v>1532</v>
      </c>
      <c r="C1016" s="204" t="s">
        <v>730</v>
      </c>
      <c r="D1016" s="219" t="s">
        <v>1336</v>
      </c>
      <c r="E1016" s="274" t="s">
        <v>2135</v>
      </c>
    </row>
    <row r="1017" spans="1:5" x14ac:dyDescent="0.25">
      <c r="A1017" s="206" t="str">
        <f t="shared" si="25"/>
        <v/>
      </c>
      <c r="B1017" s="180" t="s">
        <v>1532</v>
      </c>
      <c r="C1017" s="204" t="s">
        <v>730</v>
      </c>
      <c r="D1017" s="219" t="s">
        <v>1336</v>
      </c>
      <c r="E1017" s="274" t="s">
        <v>2136</v>
      </c>
    </row>
    <row r="1018" spans="1:5" x14ac:dyDescent="0.25">
      <c r="A1018" s="206" t="str">
        <f t="shared" si="25"/>
        <v/>
      </c>
      <c r="B1018" s="180" t="s">
        <v>1532</v>
      </c>
      <c r="C1018" s="204" t="s">
        <v>730</v>
      </c>
      <c r="D1018" s="219" t="s">
        <v>1336</v>
      </c>
      <c r="E1018" s="274" t="s">
        <v>2137</v>
      </c>
    </row>
    <row r="1019" spans="1:5" x14ac:dyDescent="0.25">
      <c r="A1019" s="206" t="str">
        <f t="shared" si="25"/>
        <v/>
      </c>
      <c r="B1019" s="180" t="s">
        <v>1532</v>
      </c>
      <c r="C1019" s="204" t="s">
        <v>730</v>
      </c>
      <c r="D1019" s="219" t="s">
        <v>1336</v>
      </c>
      <c r="E1019" s="274" t="s">
        <v>2138</v>
      </c>
    </row>
    <row r="1020" spans="1:5" x14ac:dyDescent="0.25">
      <c r="A1020" s="206" t="str">
        <f t="shared" si="25"/>
        <v/>
      </c>
      <c r="B1020" s="180" t="s">
        <v>1532</v>
      </c>
      <c r="C1020" s="204" t="s">
        <v>730</v>
      </c>
      <c r="D1020" s="219" t="s">
        <v>1336</v>
      </c>
      <c r="E1020" s="274" t="s">
        <v>3251</v>
      </c>
    </row>
    <row r="1021" spans="1:5" x14ac:dyDescent="0.25">
      <c r="A1021" s="206" t="str">
        <f t="shared" si="25"/>
        <v/>
      </c>
      <c r="B1021" s="180" t="s">
        <v>1532</v>
      </c>
      <c r="C1021" s="204" t="s">
        <v>730</v>
      </c>
      <c r="D1021" s="219" t="s">
        <v>1336</v>
      </c>
      <c r="E1021" s="274" t="s">
        <v>2806</v>
      </c>
    </row>
    <row r="1022" spans="1:5" x14ac:dyDescent="0.25">
      <c r="A1022" s="206" t="str">
        <f t="shared" si="25"/>
        <v/>
      </c>
      <c r="B1022" s="180" t="s">
        <v>1532</v>
      </c>
      <c r="C1022" s="204" t="s">
        <v>730</v>
      </c>
      <c r="D1022" s="219" t="s">
        <v>1336</v>
      </c>
      <c r="E1022" s="274" t="s">
        <v>2807</v>
      </c>
    </row>
    <row r="1023" spans="1:5" x14ac:dyDescent="0.25">
      <c r="A1023" s="206" t="str">
        <f t="shared" si="25"/>
        <v/>
      </c>
      <c r="B1023" s="180" t="s">
        <v>1532</v>
      </c>
      <c r="C1023" s="204" t="s">
        <v>730</v>
      </c>
      <c r="D1023" s="219" t="s">
        <v>1336</v>
      </c>
      <c r="E1023" s="274" t="s">
        <v>2139</v>
      </c>
    </row>
    <row r="1024" spans="1:5" x14ac:dyDescent="0.25">
      <c r="A1024" s="206" t="str">
        <f t="shared" si="25"/>
        <v/>
      </c>
      <c r="B1024" s="180" t="s">
        <v>1532</v>
      </c>
      <c r="C1024" s="204" t="s">
        <v>730</v>
      </c>
      <c r="D1024" s="219" t="s">
        <v>1336</v>
      </c>
      <c r="E1024" s="274" t="s">
        <v>2140</v>
      </c>
    </row>
    <row r="1025" spans="1:5" x14ac:dyDescent="0.25">
      <c r="A1025" s="206" t="str">
        <f t="shared" si="25"/>
        <v/>
      </c>
      <c r="B1025" s="180" t="s">
        <v>1532</v>
      </c>
      <c r="C1025" s="204" t="s">
        <v>730</v>
      </c>
      <c r="D1025" s="219" t="s">
        <v>1336</v>
      </c>
      <c r="E1025" s="274" t="s">
        <v>2887</v>
      </c>
    </row>
    <row r="1026" spans="1:5" x14ac:dyDescent="0.25">
      <c r="A1026" s="206" t="str">
        <f t="shared" si="25"/>
        <v/>
      </c>
      <c r="B1026" s="180" t="s">
        <v>1532</v>
      </c>
      <c r="C1026" s="204" t="s">
        <v>730</v>
      </c>
      <c r="D1026" s="219" t="s">
        <v>1336</v>
      </c>
      <c r="E1026" s="274" t="s">
        <v>3238</v>
      </c>
    </row>
    <row r="1027" spans="1:5" x14ac:dyDescent="0.25">
      <c r="A1027" s="206" t="str">
        <f t="shared" ref="A1027:A1090" si="26">IF($A$1=B1027,C1027,IF($A$1=D1027,E1027,""))</f>
        <v/>
      </c>
      <c r="B1027" s="180" t="s">
        <v>1532</v>
      </c>
      <c r="C1027" s="204" t="s">
        <v>730</v>
      </c>
      <c r="D1027" s="219" t="s">
        <v>1336</v>
      </c>
      <c r="E1027" s="274" t="s">
        <v>2141</v>
      </c>
    </row>
    <row r="1028" spans="1:5" x14ac:dyDescent="0.25">
      <c r="A1028" s="206" t="str">
        <f t="shared" si="26"/>
        <v/>
      </c>
      <c r="B1028" s="180" t="s">
        <v>1532</v>
      </c>
      <c r="C1028" s="204" t="s">
        <v>730</v>
      </c>
      <c r="D1028" s="219" t="s">
        <v>1336</v>
      </c>
      <c r="E1028" s="274" t="s">
        <v>2142</v>
      </c>
    </row>
    <row r="1029" spans="1:5" x14ac:dyDescent="0.25">
      <c r="A1029" s="206" t="str">
        <f t="shared" si="26"/>
        <v/>
      </c>
      <c r="B1029" s="180" t="s">
        <v>1532</v>
      </c>
      <c r="C1029" s="204" t="s">
        <v>730</v>
      </c>
      <c r="D1029" s="219" t="s">
        <v>1336</v>
      </c>
      <c r="E1029" s="274" t="s">
        <v>2808</v>
      </c>
    </row>
    <row r="1030" spans="1:5" x14ac:dyDescent="0.25">
      <c r="A1030" s="206" t="str">
        <f t="shared" si="26"/>
        <v/>
      </c>
      <c r="B1030" s="180" t="s">
        <v>1532</v>
      </c>
      <c r="C1030" s="204" t="s">
        <v>730</v>
      </c>
      <c r="D1030" s="219" t="s">
        <v>1336</v>
      </c>
      <c r="E1030" s="274" t="s">
        <v>2888</v>
      </c>
    </row>
    <row r="1031" spans="1:5" x14ac:dyDescent="0.25">
      <c r="A1031" s="206" t="str">
        <f t="shared" si="26"/>
        <v/>
      </c>
      <c r="B1031" s="180" t="s">
        <v>1532</v>
      </c>
      <c r="C1031" s="204" t="s">
        <v>730</v>
      </c>
      <c r="D1031" s="219" t="s">
        <v>1336</v>
      </c>
      <c r="E1031" s="274" t="s">
        <v>2143</v>
      </c>
    </row>
    <row r="1032" spans="1:5" x14ac:dyDescent="0.25">
      <c r="A1032" s="206" t="str">
        <f t="shared" si="26"/>
        <v/>
      </c>
      <c r="B1032" s="180" t="s">
        <v>1532</v>
      </c>
      <c r="C1032" s="204" t="s">
        <v>730</v>
      </c>
      <c r="D1032" s="219" t="s">
        <v>1336</v>
      </c>
      <c r="E1032" s="274" t="s">
        <v>2144</v>
      </c>
    </row>
    <row r="1033" spans="1:5" x14ac:dyDescent="0.25">
      <c r="A1033" s="206" t="str">
        <f t="shared" si="26"/>
        <v/>
      </c>
      <c r="B1033" s="180" t="s">
        <v>1532</v>
      </c>
      <c r="C1033" s="204" t="s">
        <v>730</v>
      </c>
      <c r="D1033" s="219" t="s">
        <v>1336</v>
      </c>
      <c r="E1033" s="274" t="s">
        <v>2145</v>
      </c>
    </row>
    <row r="1034" spans="1:5" x14ac:dyDescent="0.25">
      <c r="A1034" s="206" t="str">
        <f t="shared" si="26"/>
        <v/>
      </c>
      <c r="B1034" s="180" t="s">
        <v>1532</v>
      </c>
      <c r="C1034" s="204" t="s">
        <v>730</v>
      </c>
      <c r="D1034" s="219" t="s">
        <v>1336</v>
      </c>
      <c r="E1034" s="274" t="s">
        <v>2146</v>
      </c>
    </row>
    <row r="1035" spans="1:5" x14ac:dyDescent="0.25">
      <c r="A1035" s="206" t="str">
        <f t="shared" si="26"/>
        <v/>
      </c>
      <c r="B1035" s="180" t="s">
        <v>1532</v>
      </c>
      <c r="C1035" s="204" t="s">
        <v>730</v>
      </c>
      <c r="D1035" s="219" t="s">
        <v>1336</v>
      </c>
      <c r="E1035" s="274" t="s">
        <v>2809</v>
      </c>
    </row>
    <row r="1036" spans="1:5" x14ac:dyDescent="0.25">
      <c r="A1036" s="206" t="str">
        <f t="shared" si="26"/>
        <v/>
      </c>
      <c r="B1036" s="180" t="s">
        <v>1532</v>
      </c>
      <c r="C1036" s="204" t="s">
        <v>730</v>
      </c>
      <c r="D1036" s="219" t="s">
        <v>1336</v>
      </c>
      <c r="E1036" s="274" t="s">
        <v>2889</v>
      </c>
    </row>
    <row r="1037" spans="1:5" x14ac:dyDescent="0.25">
      <c r="A1037" s="206" t="str">
        <f t="shared" si="26"/>
        <v/>
      </c>
      <c r="B1037" s="180" t="s">
        <v>1532</v>
      </c>
      <c r="C1037" s="204" t="s">
        <v>730</v>
      </c>
      <c r="D1037" s="219" t="s">
        <v>1336</v>
      </c>
      <c r="E1037" s="274" t="s">
        <v>2147</v>
      </c>
    </row>
    <row r="1038" spans="1:5" x14ac:dyDescent="0.25">
      <c r="A1038" s="206" t="str">
        <f t="shared" si="26"/>
        <v/>
      </c>
      <c r="B1038" s="180" t="s">
        <v>1532</v>
      </c>
      <c r="C1038" s="204" t="s">
        <v>730</v>
      </c>
      <c r="D1038" s="219" t="s">
        <v>1336</v>
      </c>
      <c r="E1038" s="274" t="s">
        <v>2148</v>
      </c>
    </row>
    <row r="1039" spans="1:5" x14ac:dyDescent="0.25">
      <c r="A1039" s="206" t="str">
        <f t="shared" si="26"/>
        <v/>
      </c>
      <c r="B1039" s="180" t="s">
        <v>1532</v>
      </c>
      <c r="C1039" s="204" t="s">
        <v>730</v>
      </c>
      <c r="D1039" s="219" t="s">
        <v>1336</v>
      </c>
      <c r="E1039" s="274" t="s">
        <v>2149</v>
      </c>
    </row>
    <row r="1040" spans="1:5" x14ac:dyDescent="0.25">
      <c r="A1040" s="206" t="str">
        <f t="shared" si="26"/>
        <v/>
      </c>
      <c r="B1040" s="180" t="s">
        <v>1532</v>
      </c>
      <c r="C1040" s="204" t="s">
        <v>730</v>
      </c>
      <c r="D1040" s="219" t="s">
        <v>1336</v>
      </c>
      <c r="E1040" s="274" t="s">
        <v>2150</v>
      </c>
    </row>
    <row r="1041" spans="1:5" x14ac:dyDescent="0.25">
      <c r="A1041" s="206" t="str">
        <f t="shared" si="26"/>
        <v/>
      </c>
      <c r="B1041" s="180" t="s">
        <v>1532</v>
      </c>
      <c r="C1041" s="204" t="s">
        <v>730</v>
      </c>
      <c r="D1041" s="219" t="s">
        <v>1336</v>
      </c>
      <c r="E1041" s="274" t="s">
        <v>2151</v>
      </c>
    </row>
    <row r="1042" spans="1:5" x14ac:dyDescent="0.25">
      <c r="A1042" s="206" t="str">
        <f t="shared" si="26"/>
        <v/>
      </c>
      <c r="B1042" s="180" t="s">
        <v>1532</v>
      </c>
      <c r="C1042" s="204" t="s">
        <v>730</v>
      </c>
      <c r="D1042" s="219" t="s">
        <v>1336</v>
      </c>
      <c r="E1042" s="274" t="s">
        <v>2152</v>
      </c>
    </row>
    <row r="1043" spans="1:5" x14ac:dyDescent="0.25">
      <c r="A1043" s="206" t="str">
        <f t="shared" si="26"/>
        <v/>
      </c>
      <c r="B1043" s="180" t="s">
        <v>1532</v>
      </c>
      <c r="C1043" s="204" t="s">
        <v>730</v>
      </c>
      <c r="D1043" s="219" t="s">
        <v>1336</v>
      </c>
      <c r="E1043" s="274" t="s">
        <v>2153</v>
      </c>
    </row>
    <row r="1044" spans="1:5" x14ac:dyDescent="0.25">
      <c r="A1044" s="206" t="str">
        <f t="shared" si="26"/>
        <v/>
      </c>
      <c r="B1044" s="180" t="s">
        <v>1532</v>
      </c>
      <c r="C1044" s="204" t="s">
        <v>730</v>
      </c>
      <c r="D1044" s="219" t="s">
        <v>1336</v>
      </c>
      <c r="E1044" s="274" t="s">
        <v>3185</v>
      </c>
    </row>
    <row r="1045" spans="1:5" x14ac:dyDescent="0.25">
      <c r="A1045" s="206" t="str">
        <f t="shared" si="26"/>
        <v/>
      </c>
      <c r="B1045" s="180" t="s">
        <v>1532</v>
      </c>
      <c r="C1045" s="204" t="s">
        <v>730</v>
      </c>
      <c r="D1045" s="219" t="s">
        <v>1336</v>
      </c>
      <c r="E1045" s="274" t="s">
        <v>2154</v>
      </c>
    </row>
    <row r="1046" spans="1:5" x14ac:dyDescent="0.25">
      <c r="A1046" s="206" t="str">
        <f t="shared" si="26"/>
        <v/>
      </c>
      <c r="B1046" s="180" t="s">
        <v>1532</v>
      </c>
      <c r="C1046" s="204" t="s">
        <v>730</v>
      </c>
      <c r="D1046" s="219" t="s">
        <v>1336</v>
      </c>
      <c r="E1046" s="274" t="s">
        <v>2155</v>
      </c>
    </row>
    <row r="1047" spans="1:5" x14ac:dyDescent="0.25">
      <c r="A1047" s="206" t="str">
        <f t="shared" si="26"/>
        <v/>
      </c>
      <c r="B1047" s="180" t="s">
        <v>1532</v>
      </c>
      <c r="C1047" s="204" t="s">
        <v>730</v>
      </c>
      <c r="D1047" s="219" t="s">
        <v>1336</v>
      </c>
      <c r="E1047" s="274" t="s">
        <v>2156</v>
      </c>
    </row>
    <row r="1048" spans="1:5" x14ac:dyDescent="0.25">
      <c r="A1048" s="206" t="str">
        <f t="shared" si="26"/>
        <v/>
      </c>
      <c r="B1048" s="180" t="s">
        <v>1532</v>
      </c>
      <c r="C1048" s="204" t="s">
        <v>730</v>
      </c>
      <c r="D1048" s="219" t="s">
        <v>1336</v>
      </c>
      <c r="E1048" s="274" t="s">
        <v>2157</v>
      </c>
    </row>
    <row r="1049" spans="1:5" x14ac:dyDescent="0.25">
      <c r="A1049" s="206" t="str">
        <f t="shared" si="26"/>
        <v/>
      </c>
      <c r="B1049" s="180" t="s">
        <v>1532</v>
      </c>
      <c r="C1049" s="204" t="s">
        <v>730</v>
      </c>
      <c r="D1049" s="219" t="s">
        <v>1336</v>
      </c>
      <c r="E1049" s="274" t="s">
        <v>2158</v>
      </c>
    </row>
    <row r="1050" spans="1:5" x14ac:dyDescent="0.25">
      <c r="A1050" s="206" t="str">
        <f t="shared" si="26"/>
        <v/>
      </c>
      <c r="B1050" s="180" t="s">
        <v>1532</v>
      </c>
      <c r="C1050" s="204" t="s">
        <v>730</v>
      </c>
      <c r="D1050" s="219" t="s">
        <v>1336</v>
      </c>
      <c r="E1050" s="274" t="s">
        <v>2159</v>
      </c>
    </row>
    <row r="1051" spans="1:5" x14ac:dyDescent="0.25">
      <c r="A1051" s="206" t="str">
        <f t="shared" si="26"/>
        <v/>
      </c>
      <c r="B1051" s="180" t="s">
        <v>1532</v>
      </c>
      <c r="C1051" s="204" t="s">
        <v>730</v>
      </c>
      <c r="D1051" s="219" t="s">
        <v>1336</v>
      </c>
      <c r="E1051" s="274" t="s">
        <v>2890</v>
      </c>
    </row>
    <row r="1052" spans="1:5" x14ac:dyDescent="0.25">
      <c r="A1052" s="206" t="str">
        <f t="shared" si="26"/>
        <v/>
      </c>
      <c r="B1052" s="180" t="s">
        <v>1532</v>
      </c>
      <c r="C1052" s="204" t="s">
        <v>730</v>
      </c>
      <c r="D1052" s="219" t="s">
        <v>1336</v>
      </c>
      <c r="E1052" s="274" t="s">
        <v>2160</v>
      </c>
    </row>
    <row r="1053" spans="1:5" x14ac:dyDescent="0.25">
      <c r="A1053" s="206" t="str">
        <f t="shared" si="26"/>
        <v/>
      </c>
      <c r="B1053" s="180" t="s">
        <v>1532</v>
      </c>
      <c r="C1053" s="204" t="s">
        <v>730</v>
      </c>
      <c r="D1053" s="219" t="s">
        <v>1336</v>
      </c>
      <c r="E1053" s="274" t="s">
        <v>3186</v>
      </c>
    </row>
    <row r="1054" spans="1:5" x14ac:dyDescent="0.25">
      <c r="A1054" s="206" t="str">
        <f t="shared" si="26"/>
        <v/>
      </c>
      <c r="B1054" s="180" t="s">
        <v>1532</v>
      </c>
      <c r="C1054" s="204" t="s">
        <v>730</v>
      </c>
      <c r="D1054" s="219" t="s">
        <v>1336</v>
      </c>
      <c r="E1054" s="274" t="s">
        <v>3187</v>
      </c>
    </row>
    <row r="1055" spans="1:5" x14ac:dyDescent="0.25">
      <c r="A1055" s="206" t="str">
        <f t="shared" si="26"/>
        <v/>
      </c>
      <c r="B1055" s="180" t="s">
        <v>1532</v>
      </c>
      <c r="C1055" s="204" t="s">
        <v>730</v>
      </c>
      <c r="D1055" s="219" t="s">
        <v>1336</v>
      </c>
      <c r="E1055" s="274" t="s">
        <v>3188</v>
      </c>
    </row>
    <row r="1056" spans="1:5" x14ac:dyDescent="0.25">
      <c r="A1056" s="206" t="str">
        <f t="shared" si="26"/>
        <v/>
      </c>
      <c r="B1056" s="180" t="s">
        <v>1532</v>
      </c>
      <c r="C1056" s="204" t="s">
        <v>730</v>
      </c>
      <c r="D1056" s="219" t="s">
        <v>1336</v>
      </c>
      <c r="E1056" s="274" t="s">
        <v>3189</v>
      </c>
    </row>
    <row r="1057" spans="1:5" x14ac:dyDescent="0.25">
      <c r="A1057" s="206" t="str">
        <f t="shared" si="26"/>
        <v/>
      </c>
      <c r="B1057" s="180" t="s">
        <v>1532</v>
      </c>
      <c r="C1057" s="204" t="s">
        <v>730</v>
      </c>
      <c r="D1057" s="219" t="s">
        <v>1336</v>
      </c>
      <c r="E1057" s="274" t="s">
        <v>3190</v>
      </c>
    </row>
    <row r="1058" spans="1:5" x14ac:dyDescent="0.25">
      <c r="A1058" s="206" t="str">
        <f t="shared" si="26"/>
        <v/>
      </c>
      <c r="B1058" s="180" t="s">
        <v>1532</v>
      </c>
      <c r="C1058" s="204" t="s">
        <v>730</v>
      </c>
      <c r="D1058" s="219" t="s">
        <v>1336</v>
      </c>
      <c r="E1058" s="274" t="s">
        <v>2161</v>
      </c>
    </row>
    <row r="1059" spans="1:5" x14ac:dyDescent="0.25">
      <c r="A1059" s="206" t="str">
        <f t="shared" si="26"/>
        <v/>
      </c>
      <c r="B1059" s="180" t="s">
        <v>1532</v>
      </c>
      <c r="C1059" s="204" t="s">
        <v>730</v>
      </c>
      <c r="D1059" s="219" t="s">
        <v>1336</v>
      </c>
      <c r="E1059" s="274" t="s">
        <v>2162</v>
      </c>
    </row>
    <row r="1060" spans="1:5" x14ac:dyDescent="0.25">
      <c r="A1060" s="206" t="str">
        <f t="shared" si="26"/>
        <v/>
      </c>
      <c r="B1060" s="180" t="s">
        <v>1532</v>
      </c>
      <c r="C1060" s="204" t="s">
        <v>730</v>
      </c>
      <c r="D1060" s="219" t="s">
        <v>1336</v>
      </c>
      <c r="E1060" s="274" t="s">
        <v>2163</v>
      </c>
    </row>
    <row r="1061" spans="1:5" x14ac:dyDescent="0.25">
      <c r="A1061" s="206" t="str">
        <f t="shared" si="26"/>
        <v/>
      </c>
      <c r="B1061" s="180" t="s">
        <v>1532</v>
      </c>
      <c r="C1061" s="204" t="s">
        <v>730</v>
      </c>
      <c r="D1061" s="219" t="s">
        <v>1336</v>
      </c>
      <c r="E1061" s="274" t="s">
        <v>3197</v>
      </c>
    </row>
    <row r="1062" spans="1:5" x14ac:dyDescent="0.25">
      <c r="A1062" s="206" t="str">
        <f t="shared" si="26"/>
        <v/>
      </c>
      <c r="B1062" s="180" t="s">
        <v>1532</v>
      </c>
      <c r="C1062" s="204" t="s">
        <v>730</v>
      </c>
      <c r="D1062" s="219" t="s">
        <v>1336</v>
      </c>
      <c r="E1062" s="274" t="s">
        <v>2891</v>
      </c>
    </row>
    <row r="1063" spans="1:5" x14ac:dyDescent="0.25">
      <c r="A1063" s="206" t="str">
        <f t="shared" si="26"/>
        <v/>
      </c>
      <c r="B1063" s="180" t="s">
        <v>1532</v>
      </c>
      <c r="C1063" s="204" t="s">
        <v>730</v>
      </c>
      <c r="D1063" s="219" t="s">
        <v>1336</v>
      </c>
      <c r="E1063" s="274" t="s">
        <v>2164</v>
      </c>
    </row>
    <row r="1064" spans="1:5" x14ac:dyDescent="0.25">
      <c r="A1064" s="206" t="str">
        <f t="shared" si="26"/>
        <v/>
      </c>
      <c r="B1064" s="180" t="s">
        <v>1532</v>
      </c>
      <c r="C1064" s="204" t="s">
        <v>730</v>
      </c>
      <c r="D1064" s="219" t="s">
        <v>1336</v>
      </c>
      <c r="E1064" s="274" t="s">
        <v>2165</v>
      </c>
    </row>
    <row r="1065" spans="1:5" x14ac:dyDescent="0.25">
      <c r="A1065" s="206" t="str">
        <f t="shared" si="26"/>
        <v/>
      </c>
      <c r="B1065" s="180" t="s">
        <v>1532</v>
      </c>
      <c r="C1065" s="204" t="s">
        <v>730</v>
      </c>
      <c r="D1065" s="219" t="s">
        <v>1336</v>
      </c>
      <c r="E1065" s="274" t="s">
        <v>2810</v>
      </c>
    </row>
    <row r="1066" spans="1:5" x14ac:dyDescent="0.25">
      <c r="A1066" s="206" t="str">
        <f t="shared" si="26"/>
        <v/>
      </c>
      <c r="B1066" s="180" t="s">
        <v>1532</v>
      </c>
      <c r="C1066" s="204" t="s">
        <v>730</v>
      </c>
      <c r="D1066" s="219" t="s">
        <v>1336</v>
      </c>
      <c r="E1066" s="274" t="s">
        <v>3191</v>
      </c>
    </row>
    <row r="1067" spans="1:5" x14ac:dyDescent="0.25">
      <c r="A1067" s="206" t="str">
        <f t="shared" si="26"/>
        <v/>
      </c>
      <c r="B1067" s="180" t="s">
        <v>1532</v>
      </c>
      <c r="C1067" s="204" t="s">
        <v>730</v>
      </c>
      <c r="D1067" s="219" t="s">
        <v>1336</v>
      </c>
      <c r="E1067" s="274" t="s">
        <v>3192</v>
      </c>
    </row>
    <row r="1068" spans="1:5" x14ac:dyDescent="0.25">
      <c r="A1068" s="206" t="str">
        <f t="shared" si="26"/>
        <v/>
      </c>
      <c r="B1068" s="180" t="s">
        <v>1532</v>
      </c>
      <c r="C1068" s="204" t="s">
        <v>730</v>
      </c>
      <c r="D1068" s="219" t="s">
        <v>1336</v>
      </c>
      <c r="E1068" s="274" t="s">
        <v>2811</v>
      </c>
    </row>
    <row r="1069" spans="1:5" x14ac:dyDescent="0.25">
      <c r="A1069" s="206" t="str">
        <f t="shared" si="26"/>
        <v/>
      </c>
      <c r="B1069" s="180" t="s">
        <v>1532</v>
      </c>
      <c r="C1069" s="204" t="s">
        <v>730</v>
      </c>
      <c r="D1069" s="219" t="s">
        <v>1336</v>
      </c>
      <c r="E1069" s="274" t="s">
        <v>3193</v>
      </c>
    </row>
    <row r="1070" spans="1:5" x14ac:dyDescent="0.25">
      <c r="A1070" s="206" t="str">
        <f t="shared" si="26"/>
        <v/>
      </c>
      <c r="B1070" s="180" t="s">
        <v>1532</v>
      </c>
      <c r="C1070" s="204" t="s">
        <v>730</v>
      </c>
      <c r="D1070" s="219" t="s">
        <v>1336</v>
      </c>
      <c r="E1070" s="274" t="s">
        <v>2812</v>
      </c>
    </row>
    <row r="1071" spans="1:5" x14ac:dyDescent="0.25">
      <c r="A1071" s="206" t="str">
        <f t="shared" si="26"/>
        <v/>
      </c>
      <c r="B1071" s="180" t="s">
        <v>1532</v>
      </c>
      <c r="C1071" s="204" t="s">
        <v>730</v>
      </c>
      <c r="D1071" s="219" t="s">
        <v>1336</v>
      </c>
      <c r="E1071" s="274" t="s">
        <v>3194</v>
      </c>
    </row>
    <row r="1072" spans="1:5" x14ac:dyDescent="0.25">
      <c r="A1072" s="206" t="str">
        <f t="shared" si="26"/>
        <v/>
      </c>
      <c r="B1072" s="180" t="s">
        <v>1532</v>
      </c>
      <c r="C1072" s="204" t="s">
        <v>730</v>
      </c>
      <c r="D1072" s="219" t="s">
        <v>1336</v>
      </c>
      <c r="E1072" s="274" t="s">
        <v>2813</v>
      </c>
    </row>
    <row r="1073" spans="1:5" x14ac:dyDescent="0.25">
      <c r="A1073" s="206" t="str">
        <f t="shared" si="26"/>
        <v/>
      </c>
      <c r="B1073" s="180" t="s">
        <v>1532</v>
      </c>
      <c r="C1073" s="204" t="s">
        <v>730</v>
      </c>
      <c r="D1073" s="219" t="s">
        <v>1336</v>
      </c>
      <c r="E1073" s="274" t="s">
        <v>2814</v>
      </c>
    </row>
    <row r="1074" spans="1:5" x14ac:dyDescent="0.25">
      <c r="A1074" s="206" t="str">
        <f t="shared" si="26"/>
        <v/>
      </c>
      <c r="B1074" s="180" t="s">
        <v>1532</v>
      </c>
      <c r="C1074" s="204" t="s">
        <v>730</v>
      </c>
      <c r="D1074" s="219" t="s">
        <v>1336</v>
      </c>
      <c r="E1074" s="274" t="s">
        <v>2892</v>
      </c>
    </row>
    <row r="1075" spans="1:5" x14ac:dyDescent="0.25">
      <c r="A1075" s="206" t="str">
        <f t="shared" si="26"/>
        <v/>
      </c>
      <c r="B1075" s="180" t="s">
        <v>1532</v>
      </c>
      <c r="C1075" s="204" t="s">
        <v>730</v>
      </c>
      <c r="D1075" s="219" t="s">
        <v>1336</v>
      </c>
      <c r="E1075" s="274" t="s">
        <v>2166</v>
      </c>
    </row>
    <row r="1076" spans="1:5" x14ac:dyDescent="0.25">
      <c r="A1076" s="206" t="str">
        <f t="shared" si="26"/>
        <v/>
      </c>
      <c r="B1076" s="180" t="s">
        <v>1532</v>
      </c>
      <c r="C1076" s="204" t="s">
        <v>730</v>
      </c>
      <c r="D1076" s="219" t="s">
        <v>1336</v>
      </c>
      <c r="E1076" s="274" t="s">
        <v>2815</v>
      </c>
    </row>
    <row r="1077" spans="1:5" x14ac:dyDescent="0.25">
      <c r="A1077" s="206" t="str">
        <f t="shared" si="26"/>
        <v/>
      </c>
      <c r="B1077" s="180" t="s">
        <v>1532</v>
      </c>
      <c r="C1077" s="204" t="s">
        <v>730</v>
      </c>
      <c r="D1077" s="219" t="s">
        <v>1336</v>
      </c>
      <c r="E1077" s="274" t="s">
        <v>3195</v>
      </c>
    </row>
    <row r="1078" spans="1:5" x14ac:dyDescent="0.25">
      <c r="A1078" s="206" t="str">
        <f t="shared" si="26"/>
        <v/>
      </c>
      <c r="B1078" s="180" t="s">
        <v>1532</v>
      </c>
      <c r="C1078" s="204" t="s">
        <v>730</v>
      </c>
      <c r="D1078" s="219" t="s">
        <v>1336</v>
      </c>
      <c r="E1078" s="274" t="s">
        <v>3196</v>
      </c>
    </row>
    <row r="1079" spans="1:5" x14ac:dyDescent="0.25">
      <c r="A1079" s="206" t="str">
        <f t="shared" si="26"/>
        <v/>
      </c>
      <c r="B1079" s="180" t="s">
        <v>1532</v>
      </c>
      <c r="C1079" s="204" t="s">
        <v>730</v>
      </c>
      <c r="D1079" s="219" t="s">
        <v>1336</v>
      </c>
      <c r="E1079" s="274" t="s">
        <v>2913</v>
      </c>
    </row>
    <row r="1080" spans="1:5" x14ac:dyDescent="0.25">
      <c r="A1080" s="206" t="str">
        <f t="shared" si="26"/>
        <v/>
      </c>
      <c r="B1080" s="180" t="s">
        <v>1532</v>
      </c>
      <c r="C1080" s="204" t="s">
        <v>730</v>
      </c>
      <c r="D1080" s="219" t="s">
        <v>1336</v>
      </c>
      <c r="E1080" s="274" t="s">
        <v>2816</v>
      </c>
    </row>
    <row r="1081" spans="1:5" x14ac:dyDescent="0.25">
      <c r="A1081" s="206" t="str">
        <f t="shared" si="26"/>
        <v/>
      </c>
      <c r="B1081" s="180" t="s">
        <v>1532</v>
      </c>
      <c r="C1081" s="204" t="s">
        <v>730</v>
      </c>
      <c r="D1081" s="219" t="s">
        <v>1336</v>
      </c>
      <c r="E1081" s="274" t="s">
        <v>2169</v>
      </c>
    </row>
    <row r="1082" spans="1:5" x14ac:dyDescent="0.25">
      <c r="A1082" s="206" t="str">
        <f t="shared" si="26"/>
        <v/>
      </c>
      <c r="B1082" s="180" t="s">
        <v>1532</v>
      </c>
      <c r="C1082" s="204" t="s">
        <v>730</v>
      </c>
      <c r="D1082" s="219" t="s">
        <v>1336</v>
      </c>
      <c r="E1082" s="274" t="s">
        <v>2171</v>
      </c>
    </row>
    <row r="1083" spans="1:5" x14ac:dyDescent="0.25">
      <c r="A1083" s="206" t="str">
        <f t="shared" si="26"/>
        <v/>
      </c>
      <c r="B1083" s="180" t="s">
        <v>1532</v>
      </c>
      <c r="C1083" s="204" t="s">
        <v>730</v>
      </c>
      <c r="D1083" s="219" t="s">
        <v>1336</v>
      </c>
      <c r="E1083" s="274" t="s">
        <v>2817</v>
      </c>
    </row>
    <row r="1084" spans="1:5" x14ac:dyDescent="0.25">
      <c r="A1084" s="206" t="str">
        <f t="shared" si="26"/>
        <v/>
      </c>
      <c r="B1084" s="180" t="s">
        <v>1532</v>
      </c>
      <c r="C1084" s="204" t="s">
        <v>730</v>
      </c>
      <c r="D1084" s="219" t="s">
        <v>1336</v>
      </c>
      <c r="E1084" s="274" t="s">
        <v>2173</v>
      </c>
    </row>
    <row r="1085" spans="1:5" x14ac:dyDescent="0.25">
      <c r="A1085" s="206" t="str">
        <f t="shared" si="26"/>
        <v/>
      </c>
      <c r="B1085" s="180" t="s">
        <v>1532</v>
      </c>
      <c r="C1085" s="204" t="s">
        <v>730</v>
      </c>
      <c r="D1085" s="219" t="s">
        <v>1336</v>
      </c>
      <c r="E1085" s="274" t="s">
        <v>2893</v>
      </c>
    </row>
    <row r="1086" spans="1:5" x14ac:dyDescent="0.25">
      <c r="A1086" s="206" t="str">
        <f t="shared" si="26"/>
        <v/>
      </c>
      <c r="B1086" s="180" t="s">
        <v>1532</v>
      </c>
      <c r="C1086" s="204" t="s">
        <v>730</v>
      </c>
      <c r="D1086" s="219" t="s">
        <v>1336</v>
      </c>
      <c r="E1086" s="274" t="s">
        <v>2174</v>
      </c>
    </row>
    <row r="1087" spans="1:5" x14ac:dyDescent="0.25">
      <c r="A1087" s="206" t="str">
        <f t="shared" si="26"/>
        <v/>
      </c>
      <c r="B1087" s="180" t="s">
        <v>1532</v>
      </c>
      <c r="C1087" s="204" t="s">
        <v>730</v>
      </c>
      <c r="D1087" s="219" t="s">
        <v>1336</v>
      </c>
      <c r="E1087" s="274" t="s">
        <v>2818</v>
      </c>
    </row>
    <row r="1088" spans="1:5" x14ac:dyDescent="0.25">
      <c r="A1088" s="206" t="str">
        <f t="shared" si="26"/>
        <v/>
      </c>
      <c r="B1088" s="180" t="s">
        <v>1532</v>
      </c>
      <c r="C1088" s="204" t="s">
        <v>730</v>
      </c>
      <c r="D1088" s="219" t="s">
        <v>1336</v>
      </c>
      <c r="E1088" s="274" t="s">
        <v>2177</v>
      </c>
    </row>
    <row r="1089" spans="1:5" x14ac:dyDescent="0.25">
      <c r="A1089" s="206" t="str">
        <f t="shared" si="26"/>
        <v/>
      </c>
      <c r="B1089" s="180" t="s">
        <v>1532</v>
      </c>
      <c r="C1089" s="204" t="s">
        <v>730</v>
      </c>
      <c r="D1089" s="219" t="s">
        <v>1336</v>
      </c>
      <c r="E1089" s="274" t="s">
        <v>2894</v>
      </c>
    </row>
    <row r="1090" spans="1:5" x14ac:dyDescent="0.25">
      <c r="A1090" s="206" t="str">
        <f t="shared" si="26"/>
        <v/>
      </c>
      <c r="B1090" s="180" t="s">
        <v>1532</v>
      </c>
      <c r="C1090" s="204" t="s">
        <v>730</v>
      </c>
      <c r="D1090" s="219" t="s">
        <v>1336</v>
      </c>
      <c r="E1090" s="274" t="s">
        <v>2178</v>
      </c>
    </row>
    <row r="1091" spans="1:5" x14ac:dyDescent="0.25">
      <c r="A1091" s="206" t="str">
        <f t="shared" ref="A1091:A1141" si="27">IF($A$1=B1091,C1091,IF($A$1=D1091,E1091,""))</f>
        <v/>
      </c>
      <c r="B1091" s="180" t="s">
        <v>1532</v>
      </c>
      <c r="C1091" s="204" t="s">
        <v>730</v>
      </c>
      <c r="D1091" s="219" t="s">
        <v>1336</v>
      </c>
      <c r="E1091" s="274" t="s">
        <v>2180</v>
      </c>
    </row>
    <row r="1092" spans="1:5" x14ac:dyDescent="0.25">
      <c r="A1092" s="206" t="str">
        <f t="shared" si="27"/>
        <v/>
      </c>
      <c r="B1092" s="180" t="s">
        <v>1532</v>
      </c>
      <c r="C1092" s="204" t="s">
        <v>730</v>
      </c>
      <c r="D1092" s="219" t="s">
        <v>1336</v>
      </c>
      <c r="E1092" s="274" t="s">
        <v>2170</v>
      </c>
    </row>
    <row r="1093" spans="1:5" x14ac:dyDescent="0.25">
      <c r="A1093" s="206" t="str">
        <f t="shared" si="27"/>
        <v/>
      </c>
      <c r="B1093" s="180" t="s">
        <v>1532</v>
      </c>
      <c r="C1093" s="204" t="s">
        <v>730</v>
      </c>
      <c r="D1093" s="219" t="s">
        <v>1336</v>
      </c>
      <c r="E1093" s="274" t="s">
        <v>2172</v>
      </c>
    </row>
    <row r="1094" spans="1:5" x14ac:dyDescent="0.25">
      <c r="A1094" s="206" t="str">
        <f t="shared" si="27"/>
        <v/>
      </c>
      <c r="B1094" s="180" t="s">
        <v>1532</v>
      </c>
      <c r="C1094" s="204" t="s">
        <v>730</v>
      </c>
      <c r="D1094" s="219" t="s">
        <v>1336</v>
      </c>
      <c r="E1094" s="274" t="s">
        <v>2175</v>
      </c>
    </row>
    <row r="1095" spans="1:5" x14ac:dyDescent="0.25">
      <c r="A1095" s="206" t="str">
        <f t="shared" si="27"/>
        <v/>
      </c>
      <c r="B1095" s="180" t="s">
        <v>1532</v>
      </c>
      <c r="C1095" s="204" t="s">
        <v>730</v>
      </c>
      <c r="D1095" s="219" t="s">
        <v>1336</v>
      </c>
      <c r="E1095" s="274" t="s">
        <v>2749</v>
      </c>
    </row>
    <row r="1096" spans="1:5" x14ac:dyDescent="0.25">
      <c r="A1096" s="206" t="str">
        <f t="shared" si="27"/>
        <v/>
      </c>
      <c r="B1096" s="180" t="s">
        <v>1532</v>
      </c>
      <c r="C1096" s="204" t="s">
        <v>730</v>
      </c>
      <c r="D1096" s="219" t="s">
        <v>1336</v>
      </c>
      <c r="E1096" s="274" t="s">
        <v>2176</v>
      </c>
    </row>
    <row r="1097" spans="1:5" x14ac:dyDescent="0.25">
      <c r="A1097" s="206" t="str">
        <f t="shared" si="27"/>
        <v/>
      </c>
      <c r="B1097" s="180" t="s">
        <v>1532</v>
      </c>
      <c r="C1097" s="204" t="s">
        <v>730</v>
      </c>
      <c r="D1097" s="219" t="s">
        <v>1336</v>
      </c>
      <c r="E1097" s="274" t="s">
        <v>2753</v>
      </c>
    </row>
    <row r="1098" spans="1:5" x14ac:dyDescent="0.25">
      <c r="A1098" s="206" t="str">
        <f t="shared" si="27"/>
        <v/>
      </c>
      <c r="B1098" s="180" t="s">
        <v>1532</v>
      </c>
      <c r="C1098" s="204" t="s">
        <v>730</v>
      </c>
      <c r="D1098" s="219" t="s">
        <v>1336</v>
      </c>
      <c r="E1098" s="274" t="s">
        <v>2872</v>
      </c>
    </row>
    <row r="1099" spans="1:5" x14ac:dyDescent="0.25">
      <c r="A1099" s="206" t="str">
        <f t="shared" si="27"/>
        <v/>
      </c>
      <c r="B1099" s="180" t="s">
        <v>1532</v>
      </c>
      <c r="C1099" s="204" t="s">
        <v>730</v>
      </c>
      <c r="D1099" s="219" t="s">
        <v>1336</v>
      </c>
      <c r="E1099" s="274" t="s">
        <v>2754</v>
      </c>
    </row>
    <row r="1100" spans="1:5" x14ac:dyDescent="0.25">
      <c r="A1100" s="206" t="str">
        <f t="shared" si="27"/>
        <v/>
      </c>
      <c r="B1100" s="180" t="s">
        <v>1532</v>
      </c>
      <c r="C1100" s="204" t="s">
        <v>730</v>
      </c>
      <c r="D1100" s="219" t="s">
        <v>1336</v>
      </c>
      <c r="E1100" s="274" t="s">
        <v>2179</v>
      </c>
    </row>
    <row r="1101" spans="1:5" x14ac:dyDescent="0.25">
      <c r="A1101" s="206" t="str">
        <f t="shared" si="27"/>
        <v/>
      </c>
      <c r="B1101" s="180" t="s">
        <v>1532</v>
      </c>
      <c r="C1101" s="204" t="s">
        <v>730</v>
      </c>
      <c r="D1101" s="219" t="s">
        <v>1336</v>
      </c>
      <c r="E1101" s="274" t="s">
        <v>2819</v>
      </c>
    </row>
    <row r="1102" spans="1:5" x14ac:dyDescent="0.25">
      <c r="A1102" s="206" t="str">
        <f t="shared" si="27"/>
        <v/>
      </c>
      <c r="B1102" s="180" t="s">
        <v>1532</v>
      </c>
      <c r="C1102" s="204" t="s">
        <v>730</v>
      </c>
      <c r="D1102" s="219" t="s">
        <v>1336</v>
      </c>
      <c r="E1102" s="274" t="s">
        <v>2181</v>
      </c>
    </row>
    <row r="1103" spans="1:5" x14ac:dyDescent="0.25">
      <c r="A1103" s="206" t="str">
        <f t="shared" si="27"/>
        <v/>
      </c>
      <c r="B1103" s="180" t="s">
        <v>1532</v>
      </c>
      <c r="C1103" s="204" t="s">
        <v>730</v>
      </c>
      <c r="D1103" s="219" t="s">
        <v>1336</v>
      </c>
      <c r="E1103" s="274" t="s">
        <v>2182</v>
      </c>
    </row>
    <row r="1104" spans="1:5" x14ac:dyDescent="0.25">
      <c r="A1104" s="206" t="str">
        <f t="shared" si="27"/>
        <v/>
      </c>
      <c r="B1104" s="180" t="s">
        <v>1532</v>
      </c>
      <c r="C1104" s="204" t="s">
        <v>730</v>
      </c>
      <c r="D1104" s="219" t="s">
        <v>1336</v>
      </c>
      <c r="E1104" s="274" t="s">
        <v>2183</v>
      </c>
    </row>
    <row r="1105" spans="1:5" x14ac:dyDescent="0.25">
      <c r="A1105" s="206" t="str">
        <f t="shared" si="27"/>
        <v/>
      </c>
      <c r="B1105" s="180" t="s">
        <v>1532</v>
      </c>
      <c r="C1105" s="204" t="s">
        <v>730</v>
      </c>
      <c r="D1105" s="219" t="s">
        <v>1336</v>
      </c>
      <c r="E1105" s="274" t="s">
        <v>2874</v>
      </c>
    </row>
    <row r="1106" spans="1:5" x14ac:dyDescent="0.25">
      <c r="A1106" s="206" t="str">
        <f t="shared" si="27"/>
        <v/>
      </c>
      <c r="B1106" s="180" t="s">
        <v>1532</v>
      </c>
      <c r="C1106" s="204" t="s">
        <v>730</v>
      </c>
      <c r="D1106" s="219" t="s">
        <v>1336</v>
      </c>
      <c r="E1106" s="274" t="s">
        <v>2184</v>
      </c>
    </row>
    <row r="1107" spans="1:5" x14ac:dyDescent="0.25">
      <c r="A1107" s="206" t="str">
        <f t="shared" si="27"/>
        <v/>
      </c>
      <c r="B1107" s="180" t="s">
        <v>1532</v>
      </c>
      <c r="C1107" s="204" t="s">
        <v>730</v>
      </c>
      <c r="D1107" s="219" t="s">
        <v>1336</v>
      </c>
      <c r="E1107" s="274" t="s">
        <v>2764</v>
      </c>
    </row>
    <row r="1108" spans="1:5" x14ac:dyDescent="0.25">
      <c r="A1108" s="206" t="str">
        <f t="shared" si="27"/>
        <v/>
      </c>
      <c r="B1108" s="180" t="s">
        <v>1532</v>
      </c>
      <c r="C1108" s="204" t="s">
        <v>730</v>
      </c>
      <c r="D1108" s="219" t="s">
        <v>1336</v>
      </c>
      <c r="E1108" s="274" t="s">
        <v>2185</v>
      </c>
    </row>
    <row r="1109" spans="1:5" x14ac:dyDescent="0.25">
      <c r="A1109" s="206" t="str">
        <f t="shared" si="27"/>
        <v/>
      </c>
      <c r="B1109" s="180" t="s">
        <v>1532</v>
      </c>
      <c r="C1109" s="204" t="s">
        <v>730</v>
      </c>
      <c r="D1109" s="219" t="s">
        <v>1336</v>
      </c>
      <c r="E1109" s="274" t="s">
        <v>2029</v>
      </c>
    </row>
    <row r="1110" spans="1:5" x14ac:dyDescent="0.25">
      <c r="A1110" s="206" t="str">
        <f t="shared" si="27"/>
        <v/>
      </c>
      <c r="B1110" s="180" t="s">
        <v>1532</v>
      </c>
      <c r="C1110" s="204" t="s">
        <v>730</v>
      </c>
      <c r="D1110" s="219" t="s">
        <v>1336</v>
      </c>
      <c r="E1110" s="274" t="s">
        <v>2030</v>
      </c>
    </row>
    <row r="1111" spans="1:5" x14ac:dyDescent="0.25">
      <c r="A1111" s="206" t="str">
        <f t="shared" si="27"/>
        <v/>
      </c>
      <c r="B1111" s="180" t="s">
        <v>1532</v>
      </c>
      <c r="C1111" s="204" t="s">
        <v>730</v>
      </c>
      <c r="D1111" s="219" t="s">
        <v>1336</v>
      </c>
      <c r="E1111" s="274" t="s">
        <v>3123</v>
      </c>
    </row>
    <row r="1112" spans="1:5" x14ac:dyDescent="0.25">
      <c r="A1112" s="206" t="str">
        <f t="shared" si="27"/>
        <v/>
      </c>
      <c r="B1112" s="180" t="s">
        <v>1532</v>
      </c>
      <c r="C1112" s="204" t="s">
        <v>730</v>
      </c>
      <c r="D1112" s="219" t="s">
        <v>1336</v>
      </c>
      <c r="E1112" s="274" t="s">
        <v>2734</v>
      </c>
    </row>
    <row r="1113" spans="1:5" x14ac:dyDescent="0.25">
      <c r="A1113" s="206" t="str">
        <f t="shared" si="27"/>
        <v/>
      </c>
      <c r="B1113" s="180" t="s">
        <v>1532</v>
      </c>
      <c r="C1113" s="204" t="s">
        <v>730</v>
      </c>
      <c r="D1113" s="219" t="s">
        <v>1336</v>
      </c>
      <c r="E1113" s="274" t="s">
        <v>2737</v>
      </c>
    </row>
    <row r="1114" spans="1:5" x14ac:dyDescent="0.25">
      <c r="A1114" s="206" t="str">
        <f t="shared" si="27"/>
        <v/>
      </c>
      <c r="B1114" s="180" t="s">
        <v>1532</v>
      </c>
      <c r="C1114" s="204" t="s">
        <v>730</v>
      </c>
      <c r="D1114" s="219" t="s">
        <v>1336</v>
      </c>
      <c r="E1114" s="274" t="s">
        <v>3125</v>
      </c>
    </row>
    <row r="1115" spans="1:5" x14ac:dyDescent="0.25">
      <c r="A1115" s="206" t="str">
        <f t="shared" si="27"/>
        <v/>
      </c>
      <c r="B1115" s="180" t="s">
        <v>1532</v>
      </c>
      <c r="C1115" s="204" t="s">
        <v>730</v>
      </c>
      <c r="D1115" s="219" t="s">
        <v>1336</v>
      </c>
      <c r="E1115" s="274" t="s">
        <v>3126</v>
      </c>
    </row>
    <row r="1116" spans="1:5" x14ac:dyDescent="0.25">
      <c r="A1116" s="206" t="str">
        <f t="shared" si="27"/>
        <v/>
      </c>
      <c r="B1116" s="180" t="s">
        <v>1532</v>
      </c>
      <c r="C1116" s="204" t="s">
        <v>730</v>
      </c>
      <c r="D1116" s="219" t="s">
        <v>1336</v>
      </c>
      <c r="E1116" s="274" t="s">
        <v>2039</v>
      </c>
    </row>
    <row r="1117" spans="1:5" x14ac:dyDescent="0.25">
      <c r="A1117" s="206" t="str">
        <f t="shared" si="27"/>
        <v/>
      </c>
      <c r="B1117" s="180" t="s">
        <v>1532</v>
      </c>
      <c r="C1117" s="204" t="s">
        <v>730</v>
      </c>
      <c r="D1117" s="219" t="s">
        <v>1336</v>
      </c>
      <c r="E1117" s="274" t="s">
        <v>2041</v>
      </c>
    </row>
    <row r="1118" spans="1:5" x14ac:dyDescent="0.25">
      <c r="A1118" s="206" t="str">
        <f t="shared" si="27"/>
        <v/>
      </c>
      <c r="B1118" s="180" t="s">
        <v>1532</v>
      </c>
      <c r="C1118" s="204" t="s">
        <v>730</v>
      </c>
      <c r="D1118" s="219" t="s">
        <v>1336</v>
      </c>
      <c r="E1118" s="274" t="s">
        <v>2045</v>
      </c>
    </row>
    <row r="1119" spans="1:5" x14ac:dyDescent="0.25">
      <c r="A1119" s="206" t="str">
        <f t="shared" si="27"/>
        <v/>
      </c>
      <c r="B1119" s="180" t="s">
        <v>1532</v>
      </c>
      <c r="C1119" s="204" t="s">
        <v>730</v>
      </c>
      <c r="D1119" s="219" t="s">
        <v>1336</v>
      </c>
      <c r="E1119" s="274" t="s">
        <v>2048</v>
      </c>
    </row>
    <row r="1120" spans="1:5" x14ac:dyDescent="0.25">
      <c r="A1120" s="206" t="str">
        <f t="shared" si="27"/>
        <v/>
      </c>
      <c r="B1120" s="180" t="s">
        <v>1532</v>
      </c>
      <c r="C1120" s="204" t="s">
        <v>730</v>
      </c>
      <c r="D1120" s="219" t="s">
        <v>1336</v>
      </c>
      <c r="E1120" s="274" t="s">
        <v>2741</v>
      </c>
    </row>
    <row r="1121" spans="1:5" x14ac:dyDescent="0.25">
      <c r="A1121" s="206" t="str">
        <f t="shared" si="27"/>
        <v/>
      </c>
      <c r="B1121" s="180" t="s">
        <v>1532</v>
      </c>
      <c r="C1121" s="204" t="s">
        <v>730</v>
      </c>
      <c r="D1121" s="219" t="s">
        <v>1336</v>
      </c>
      <c r="E1121" s="274" t="s">
        <v>2744</v>
      </c>
    </row>
    <row r="1122" spans="1:5" x14ac:dyDescent="0.25">
      <c r="A1122" s="206" t="str">
        <f t="shared" si="27"/>
        <v/>
      </c>
      <c r="B1122" s="180" t="s">
        <v>1532</v>
      </c>
      <c r="C1122" s="204" t="s">
        <v>730</v>
      </c>
      <c r="D1122" s="219" t="s">
        <v>1336</v>
      </c>
      <c r="E1122" s="274" t="s">
        <v>2746</v>
      </c>
    </row>
    <row r="1123" spans="1:5" x14ac:dyDescent="0.25">
      <c r="A1123" s="206" t="str">
        <f t="shared" si="27"/>
        <v/>
      </c>
      <c r="B1123" s="180" t="s">
        <v>1532</v>
      </c>
      <c r="C1123" s="204" t="s">
        <v>730</v>
      </c>
      <c r="D1123" s="219" t="s">
        <v>1336</v>
      </c>
      <c r="E1123" s="274" t="s">
        <v>2052</v>
      </c>
    </row>
    <row r="1124" spans="1:5" x14ac:dyDescent="0.25">
      <c r="A1124" s="206" t="str">
        <f t="shared" si="27"/>
        <v/>
      </c>
      <c r="B1124" s="180" t="s">
        <v>1532</v>
      </c>
      <c r="C1124" s="204" t="s">
        <v>730</v>
      </c>
      <c r="D1124" s="219" t="s">
        <v>1336</v>
      </c>
      <c r="E1124" s="274" t="s">
        <v>2766</v>
      </c>
    </row>
    <row r="1125" spans="1:5" x14ac:dyDescent="0.25">
      <c r="A1125" s="206" t="str">
        <f t="shared" si="27"/>
        <v/>
      </c>
      <c r="B1125" s="180" t="s">
        <v>1532</v>
      </c>
      <c r="C1125" s="204" t="s">
        <v>730</v>
      </c>
      <c r="D1125" s="219" t="s">
        <v>1336</v>
      </c>
      <c r="E1125" s="274" t="s">
        <v>2056</v>
      </c>
    </row>
    <row r="1126" spans="1:5" x14ac:dyDescent="0.25">
      <c r="A1126" s="206" t="str">
        <f t="shared" si="27"/>
        <v/>
      </c>
      <c r="B1126" s="180" t="s">
        <v>1532</v>
      </c>
      <c r="C1126" s="204" t="s">
        <v>730</v>
      </c>
      <c r="D1126" s="219" t="s">
        <v>1336</v>
      </c>
      <c r="E1126" s="274" t="s">
        <v>2058</v>
      </c>
    </row>
    <row r="1127" spans="1:5" x14ac:dyDescent="0.25">
      <c r="A1127" s="206" t="str">
        <f t="shared" si="27"/>
        <v/>
      </c>
      <c r="B1127" s="180" t="s">
        <v>1532</v>
      </c>
      <c r="C1127" s="204" t="s">
        <v>730</v>
      </c>
      <c r="D1127" s="219" t="s">
        <v>1336</v>
      </c>
      <c r="E1127" s="274" t="s">
        <v>2060</v>
      </c>
    </row>
    <row r="1128" spans="1:5" x14ac:dyDescent="0.25">
      <c r="A1128" s="206" t="str">
        <f t="shared" si="27"/>
        <v/>
      </c>
      <c r="B1128" s="180" t="s">
        <v>1532</v>
      </c>
      <c r="C1128" s="204" t="s">
        <v>730</v>
      </c>
      <c r="D1128" s="219" t="s">
        <v>1336</v>
      </c>
      <c r="E1128" s="274" t="s">
        <v>2750</v>
      </c>
    </row>
    <row r="1129" spans="1:5" x14ac:dyDescent="0.25">
      <c r="A1129" s="206" t="str">
        <f t="shared" si="27"/>
        <v/>
      </c>
      <c r="B1129" s="180" t="s">
        <v>1532</v>
      </c>
      <c r="C1129" s="204" t="s">
        <v>730</v>
      </c>
      <c r="D1129" s="219" t="s">
        <v>1336</v>
      </c>
      <c r="E1129" s="274" t="s">
        <v>2062</v>
      </c>
    </row>
    <row r="1130" spans="1:5" x14ac:dyDescent="0.25">
      <c r="A1130" s="206" t="str">
        <f t="shared" si="27"/>
        <v/>
      </c>
      <c r="B1130" s="180" t="s">
        <v>1532</v>
      </c>
      <c r="C1130" s="204" t="s">
        <v>730</v>
      </c>
      <c r="D1130" s="219" t="s">
        <v>1336</v>
      </c>
      <c r="E1130" s="274" t="s">
        <v>3149</v>
      </c>
    </row>
    <row r="1131" spans="1:5" x14ac:dyDescent="0.25">
      <c r="A1131" s="206" t="str">
        <f t="shared" si="27"/>
        <v/>
      </c>
      <c r="B1131" s="180" t="s">
        <v>1532</v>
      </c>
      <c r="C1131" s="204" t="s">
        <v>730</v>
      </c>
      <c r="D1131" s="219" t="s">
        <v>1336</v>
      </c>
      <c r="E1131" s="274" t="s">
        <v>2755</v>
      </c>
    </row>
    <row r="1132" spans="1:5" x14ac:dyDescent="0.25">
      <c r="A1132" s="206" t="str">
        <f t="shared" si="27"/>
        <v/>
      </c>
      <c r="B1132" s="180" t="s">
        <v>1532</v>
      </c>
      <c r="C1132" s="204" t="s">
        <v>730</v>
      </c>
      <c r="D1132" s="219" t="s">
        <v>1336</v>
      </c>
      <c r="E1132" s="274" t="s">
        <v>2069</v>
      </c>
    </row>
    <row r="1133" spans="1:5" x14ac:dyDescent="0.25">
      <c r="A1133" s="206" t="str">
        <f t="shared" si="27"/>
        <v/>
      </c>
      <c r="B1133" s="180" t="s">
        <v>1532</v>
      </c>
      <c r="C1133" s="204" t="s">
        <v>730</v>
      </c>
      <c r="D1133" s="219" t="s">
        <v>1336</v>
      </c>
      <c r="E1133" s="274" t="s">
        <v>2071</v>
      </c>
    </row>
    <row r="1134" spans="1:5" x14ac:dyDescent="0.25">
      <c r="A1134" s="206" t="str">
        <f t="shared" si="27"/>
        <v/>
      </c>
      <c r="B1134" s="180" t="s">
        <v>1532</v>
      </c>
      <c r="C1134" s="204" t="s">
        <v>730</v>
      </c>
      <c r="D1134" s="219" t="s">
        <v>1336</v>
      </c>
      <c r="E1134" s="274" t="s">
        <v>2075</v>
      </c>
    </row>
    <row r="1135" spans="1:5" x14ac:dyDescent="0.25">
      <c r="A1135" s="206" t="str">
        <f t="shared" si="27"/>
        <v/>
      </c>
      <c r="B1135" s="180" t="s">
        <v>1532</v>
      </c>
      <c r="C1135" s="204" t="s">
        <v>730</v>
      </c>
      <c r="D1135" s="219" t="s">
        <v>1336</v>
      </c>
      <c r="E1135" s="274" t="s">
        <v>2761</v>
      </c>
    </row>
    <row r="1136" spans="1:5" x14ac:dyDescent="0.25">
      <c r="A1136" s="206" t="str">
        <f t="shared" si="27"/>
        <v/>
      </c>
      <c r="B1136" s="180" t="s">
        <v>1532</v>
      </c>
      <c r="C1136" s="204" t="s">
        <v>730</v>
      </c>
      <c r="D1136" s="219" t="s">
        <v>1336</v>
      </c>
      <c r="E1136" s="274" t="s">
        <v>2763</v>
      </c>
    </row>
    <row r="1137" spans="1:5" x14ac:dyDescent="0.25">
      <c r="A1137" s="206" t="str">
        <f t="shared" si="27"/>
        <v/>
      </c>
      <c r="B1137" s="180" t="s">
        <v>1532</v>
      </c>
      <c r="C1137" s="204" t="s">
        <v>730</v>
      </c>
      <c r="D1137" s="219" t="s">
        <v>1336</v>
      </c>
      <c r="E1137" s="274" t="s">
        <v>2765</v>
      </c>
    </row>
    <row r="1138" spans="1:5" x14ac:dyDescent="0.25">
      <c r="A1138" s="206" t="str">
        <f t="shared" si="27"/>
        <v/>
      </c>
      <c r="B1138" s="180" t="s">
        <v>1532</v>
      </c>
      <c r="C1138" s="204" t="s">
        <v>730</v>
      </c>
      <c r="D1138" s="219" t="s">
        <v>1336</v>
      </c>
      <c r="E1138" s="274" t="s">
        <v>2767</v>
      </c>
    </row>
    <row r="1139" spans="1:5" x14ac:dyDescent="0.25">
      <c r="A1139" s="206" t="str">
        <f t="shared" si="27"/>
        <v/>
      </c>
      <c r="B1139" s="180" t="s">
        <v>1532</v>
      </c>
      <c r="C1139" s="204" t="s">
        <v>730</v>
      </c>
      <c r="D1139" s="219" t="s">
        <v>1336</v>
      </c>
      <c r="E1139" s="274" t="s">
        <v>2769</v>
      </c>
    </row>
    <row r="1140" spans="1:5" x14ac:dyDescent="0.25">
      <c r="A1140" s="206" t="str">
        <f t="shared" si="27"/>
        <v/>
      </c>
      <c r="B1140" s="180" t="s">
        <v>1532</v>
      </c>
      <c r="C1140" s="204" t="s">
        <v>730</v>
      </c>
      <c r="D1140" s="219" t="s">
        <v>1336</v>
      </c>
      <c r="E1140" s="274" t="s">
        <v>2770</v>
      </c>
    </row>
    <row r="1141" spans="1:5" x14ac:dyDescent="0.25">
      <c r="A1141" s="206" t="str">
        <f t="shared" si="27"/>
        <v/>
      </c>
      <c r="B1141" s="180" t="s">
        <v>1532</v>
      </c>
      <c r="C1141" s="204" t="s">
        <v>730</v>
      </c>
      <c r="D1141" s="219" t="s">
        <v>1336</v>
      </c>
      <c r="E1141" s="274" t="s">
        <v>2772</v>
      </c>
    </row>
    <row r="1142" spans="1:5" x14ac:dyDescent="0.25">
      <c r="A1142" s="206" t="str">
        <f t="shared" ref="A1142:A1191" si="28">IF($A$1=B1142,C1142,IF($A$1=D1142,E1142,""))</f>
        <v/>
      </c>
      <c r="B1142" s="180" t="s">
        <v>1532</v>
      </c>
      <c r="C1142" s="204" t="s">
        <v>730</v>
      </c>
      <c r="D1142" s="219" t="s">
        <v>1336</v>
      </c>
      <c r="E1142" s="274" t="s">
        <v>2773</v>
      </c>
    </row>
    <row r="1143" spans="1:5" x14ac:dyDescent="0.25">
      <c r="A1143" s="206" t="str">
        <f t="shared" si="28"/>
        <v/>
      </c>
      <c r="B1143" s="180" t="s">
        <v>1532</v>
      </c>
      <c r="C1143" s="204" t="s">
        <v>730</v>
      </c>
      <c r="D1143" s="219" t="s">
        <v>1336</v>
      </c>
      <c r="E1143" s="274" t="s">
        <v>2775</v>
      </c>
    </row>
    <row r="1144" spans="1:5" x14ac:dyDescent="0.25">
      <c r="A1144" s="206" t="str">
        <f t="shared" si="28"/>
        <v/>
      </c>
      <c r="B1144" s="180" t="s">
        <v>1532</v>
      </c>
      <c r="C1144" s="204" t="s">
        <v>730</v>
      </c>
      <c r="D1144" s="219" t="s">
        <v>1336</v>
      </c>
      <c r="E1144" s="274" t="s">
        <v>2777</v>
      </c>
    </row>
    <row r="1145" spans="1:5" x14ac:dyDescent="0.25">
      <c r="A1145" s="206" t="str">
        <f t="shared" si="28"/>
        <v/>
      </c>
      <c r="B1145" s="180" t="s">
        <v>1532</v>
      </c>
      <c r="C1145" s="204" t="s">
        <v>730</v>
      </c>
      <c r="D1145" s="219" t="s">
        <v>1336</v>
      </c>
      <c r="E1145" s="274" t="s">
        <v>2779</v>
      </c>
    </row>
    <row r="1146" spans="1:5" x14ac:dyDescent="0.25">
      <c r="A1146" s="206" t="str">
        <f t="shared" si="28"/>
        <v/>
      </c>
      <c r="B1146" s="180" t="s">
        <v>1532</v>
      </c>
      <c r="C1146" s="204" t="s">
        <v>730</v>
      </c>
      <c r="D1146" s="219" t="s">
        <v>1336</v>
      </c>
      <c r="E1146" s="274" t="s">
        <v>3245</v>
      </c>
    </row>
    <row r="1147" spans="1:5" x14ac:dyDescent="0.25">
      <c r="A1147" s="206" t="str">
        <f t="shared" si="28"/>
        <v/>
      </c>
      <c r="B1147" s="180" t="s">
        <v>1532</v>
      </c>
      <c r="C1147" s="204" t="s">
        <v>730</v>
      </c>
      <c r="D1147" s="219" t="s">
        <v>1336</v>
      </c>
      <c r="E1147" s="274" t="s">
        <v>2783</v>
      </c>
    </row>
    <row r="1148" spans="1:5" x14ac:dyDescent="0.25">
      <c r="A1148" s="206" t="str">
        <f t="shared" si="28"/>
        <v/>
      </c>
      <c r="B1148" s="180" t="s">
        <v>1532</v>
      </c>
      <c r="C1148" s="204" t="s">
        <v>730</v>
      </c>
      <c r="D1148" s="219" t="s">
        <v>1336</v>
      </c>
      <c r="E1148" s="274" t="s">
        <v>2785</v>
      </c>
    </row>
    <row r="1149" spans="1:5" x14ac:dyDescent="0.25">
      <c r="A1149" s="206" t="str">
        <f t="shared" si="28"/>
        <v/>
      </c>
      <c r="B1149" s="180" t="s">
        <v>1532</v>
      </c>
      <c r="C1149" s="204" t="s">
        <v>730</v>
      </c>
      <c r="D1149" s="219" t="s">
        <v>1336</v>
      </c>
      <c r="E1149" s="274" t="s">
        <v>3164</v>
      </c>
    </row>
    <row r="1150" spans="1:5" x14ac:dyDescent="0.25">
      <c r="A1150" s="206" t="str">
        <f t="shared" si="28"/>
        <v/>
      </c>
      <c r="B1150" s="180" t="s">
        <v>1532</v>
      </c>
      <c r="C1150" s="204" t="s">
        <v>730</v>
      </c>
      <c r="D1150" s="219" t="s">
        <v>1336</v>
      </c>
      <c r="E1150" s="274" t="s">
        <v>2789</v>
      </c>
    </row>
    <row r="1151" spans="1:5" x14ac:dyDescent="0.25">
      <c r="A1151" s="206" t="str">
        <f t="shared" si="28"/>
        <v/>
      </c>
      <c r="B1151" s="180" t="s">
        <v>1532</v>
      </c>
      <c r="C1151" s="204" t="s">
        <v>730</v>
      </c>
      <c r="D1151" s="219" t="s">
        <v>1336</v>
      </c>
      <c r="E1151" s="274" t="s">
        <v>3215</v>
      </c>
    </row>
    <row r="1152" spans="1:5" x14ac:dyDescent="0.25">
      <c r="A1152" s="206" t="str">
        <f t="shared" si="28"/>
        <v/>
      </c>
      <c r="B1152" s="180" t="s">
        <v>1532</v>
      </c>
      <c r="C1152" s="204" t="s">
        <v>730</v>
      </c>
      <c r="D1152" s="219" t="s">
        <v>1336</v>
      </c>
      <c r="E1152" s="274" t="s">
        <v>2791</v>
      </c>
    </row>
    <row r="1153" spans="1:5" x14ac:dyDescent="0.25">
      <c r="A1153" s="206" t="str">
        <f t="shared" si="28"/>
        <v/>
      </c>
      <c r="B1153" s="180" t="s">
        <v>1532</v>
      </c>
      <c r="C1153" s="204" t="s">
        <v>730</v>
      </c>
      <c r="D1153" s="219" t="s">
        <v>1336</v>
      </c>
      <c r="E1153" s="274" t="s">
        <v>2793</v>
      </c>
    </row>
    <row r="1154" spans="1:5" x14ac:dyDescent="0.25">
      <c r="A1154" s="206" t="str">
        <f t="shared" si="28"/>
        <v/>
      </c>
      <c r="B1154" s="180" t="s">
        <v>1532</v>
      </c>
      <c r="C1154" s="204" t="s">
        <v>730</v>
      </c>
      <c r="D1154" s="219" t="s">
        <v>1336</v>
      </c>
      <c r="E1154" s="274" t="s">
        <v>2795</v>
      </c>
    </row>
    <row r="1155" spans="1:5" x14ac:dyDescent="0.25">
      <c r="A1155" s="206" t="str">
        <f t="shared" si="28"/>
        <v/>
      </c>
      <c r="B1155" s="180" t="s">
        <v>1532</v>
      </c>
      <c r="C1155" s="204" t="s">
        <v>730</v>
      </c>
      <c r="D1155" s="219" t="s">
        <v>1336</v>
      </c>
      <c r="E1155" s="274" t="s">
        <v>3246</v>
      </c>
    </row>
    <row r="1156" spans="1:5" x14ac:dyDescent="0.25">
      <c r="A1156" s="206" t="str">
        <f t="shared" si="28"/>
        <v/>
      </c>
      <c r="B1156" s="180" t="s">
        <v>1532</v>
      </c>
      <c r="C1156" s="204" t="s">
        <v>730</v>
      </c>
      <c r="D1156" s="219" t="s">
        <v>1336</v>
      </c>
      <c r="E1156" s="274" t="s">
        <v>2797</v>
      </c>
    </row>
    <row r="1157" spans="1:5" x14ac:dyDescent="0.25">
      <c r="A1157" s="206" t="str">
        <f t="shared" si="28"/>
        <v/>
      </c>
      <c r="B1157" s="180" t="s">
        <v>1532</v>
      </c>
      <c r="C1157" s="204" t="s">
        <v>730</v>
      </c>
      <c r="D1157" s="219" t="s">
        <v>1336</v>
      </c>
      <c r="E1157" s="274" t="s">
        <v>3165</v>
      </c>
    </row>
    <row r="1158" spans="1:5" x14ac:dyDescent="0.25">
      <c r="A1158" s="206" t="str">
        <f t="shared" si="28"/>
        <v/>
      </c>
      <c r="B1158" s="180" t="s">
        <v>1532</v>
      </c>
      <c r="C1158" s="204" t="s">
        <v>730</v>
      </c>
      <c r="D1158" s="219" t="s">
        <v>1336</v>
      </c>
      <c r="E1158" s="274" t="s">
        <v>3166</v>
      </c>
    </row>
    <row r="1159" spans="1:5" x14ac:dyDescent="0.25">
      <c r="A1159" s="206" t="str">
        <f t="shared" si="28"/>
        <v/>
      </c>
      <c r="B1159" s="180" t="s">
        <v>1532</v>
      </c>
      <c r="C1159" s="204" t="s">
        <v>730</v>
      </c>
      <c r="D1159" s="219" t="s">
        <v>1336</v>
      </c>
      <c r="E1159" s="274" t="s">
        <v>3167</v>
      </c>
    </row>
    <row r="1160" spans="1:5" x14ac:dyDescent="0.25">
      <c r="A1160" s="206" t="str">
        <f t="shared" si="28"/>
        <v/>
      </c>
      <c r="B1160" s="180" t="s">
        <v>1532</v>
      </c>
      <c r="C1160" s="204" t="s">
        <v>730</v>
      </c>
      <c r="D1160" s="219" t="s">
        <v>1336</v>
      </c>
      <c r="E1160" s="274" t="s">
        <v>3168</v>
      </c>
    </row>
    <row r="1161" spans="1:5" x14ac:dyDescent="0.25">
      <c r="A1161" s="206" t="str">
        <f t="shared" si="28"/>
        <v/>
      </c>
      <c r="B1161" s="180" t="s">
        <v>1532</v>
      </c>
      <c r="C1161" s="204" t="s">
        <v>730</v>
      </c>
      <c r="D1161" s="219" t="s">
        <v>1336</v>
      </c>
      <c r="E1161" s="274" t="s">
        <v>3169</v>
      </c>
    </row>
    <row r="1162" spans="1:5" x14ac:dyDescent="0.25">
      <c r="A1162" s="206" t="str">
        <f t="shared" si="28"/>
        <v/>
      </c>
      <c r="B1162" s="180" t="s">
        <v>1532</v>
      </c>
      <c r="C1162" s="204" t="s">
        <v>730</v>
      </c>
      <c r="D1162" s="219" t="s">
        <v>1336</v>
      </c>
      <c r="E1162" s="274" t="s">
        <v>3170</v>
      </c>
    </row>
    <row r="1163" spans="1:5" x14ac:dyDescent="0.25">
      <c r="A1163" s="206" t="str">
        <f t="shared" si="28"/>
        <v/>
      </c>
      <c r="B1163" s="180" t="s">
        <v>1532</v>
      </c>
      <c r="C1163" s="204" t="s">
        <v>730</v>
      </c>
      <c r="D1163" s="219" t="s">
        <v>1336</v>
      </c>
      <c r="E1163" s="274" t="s">
        <v>3171</v>
      </c>
    </row>
    <row r="1164" spans="1:5" x14ac:dyDescent="0.25">
      <c r="A1164" s="206" t="str">
        <f t="shared" si="28"/>
        <v/>
      </c>
      <c r="B1164" s="180" t="s">
        <v>1532</v>
      </c>
      <c r="C1164" s="204" t="s">
        <v>730</v>
      </c>
      <c r="D1164" s="219" t="s">
        <v>1336</v>
      </c>
      <c r="E1164" s="274" t="s">
        <v>3172</v>
      </c>
    </row>
    <row r="1165" spans="1:5" x14ac:dyDescent="0.25">
      <c r="A1165" s="206" t="str">
        <f t="shared" si="28"/>
        <v/>
      </c>
      <c r="B1165" s="180" t="s">
        <v>1532</v>
      </c>
      <c r="C1165" s="204" t="s">
        <v>730</v>
      </c>
      <c r="D1165" s="219" t="s">
        <v>1336</v>
      </c>
      <c r="E1165" s="274" t="s">
        <v>3173</v>
      </c>
    </row>
    <row r="1166" spans="1:5" x14ac:dyDescent="0.25">
      <c r="A1166" s="206" t="str">
        <f t="shared" si="28"/>
        <v/>
      </c>
      <c r="B1166" s="180" t="s">
        <v>1532</v>
      </c>
      <c r="C1166" s="204" t="s">
        <v>730</v>
      </c>
      <c r="D1166" s="219" t="s">
        <v>1336</v>
      </c>
      <c r="E1166" s="274" t="s">
        <v>3174</v>
      </c>
    </row>
    <row r="1167" spans="1:5" x14ac:dyDescent="0.25">
      <c r="A1167" s="206" t="str">
        <f t="shared" si="28"/>
        <v/>
      </c>
      <c r="B1167" s="180" t="s">
        <v>1532</v>
      </c>
      <c r="C1167" s="204" t="s">
        <v>730</v>
      </c>
      <c r="D1167" s="219" t="s">
        <v>1336</v>
      </c>
      <c r="E1167" s="274" t="s">
        <v>2822</v>
      </c>
    </row>
    <row r="1168" spans="1:5" x14ac:dyDescent="0.25">
      <c r="A1168" s="206" t="str">
        <f t="shared" si="28"/>
        <v/>
      </c>
      <c r="B1168" s="180" t="s">
        <v>1532</v>
      </c>
      <c r="C1168" s="204" t="s">
        <v>730</v>
      </c>
      <c r="D1168" s="219" t="s">
        <v>1336</v>
      </c>
      <c r="E1168" s="274" t="s">
        <v>2105</v>
      </c>
    </row>
    <row r="1169" spans="1:5" x14ac:dyDescent="0.25">
      <c r="A1169" s="206" t="str">
        <f t="shared" si="28"/>
        <v/>
      </c>
      <c r="B1169" s="180" t="s">
        <v>1532</v>
      </c>
      <c r="C1169" s="204" t="s">
        <v>730</v>
      </c>
      <c r="D1169" s="219" t="s">
        <v>1336</v>
      </c>
      <c r="E1169" s="274" t="s">
        <v>3247</v>
      </c>
    </row>
    <row r="1170" spans="1:5" x14ac:dyDescent="0.25">
      <c r="A1170" s="206" t="str">
        <f t="shared" si="28"/>
        <v/>
      </c>
      <c r="B1170" s="180" t="s">
        <v>1532</v>
      </c>
      <c r="C1170" s="204" t="s">
        <v>730</v>
      </c>
      <c r="D1170" s="219" t="s">
        <v>1336</v>
      </c>
      <c r="E1170" s="274" t="s">
        <v>2798</v>
      </c>
    </row>
    <row r="1171" spans="1:5" x14ac:dyDescent="0.25">
      <c r="A1171" s="206" t="str">
        <f t="shared" si="28"/>
        <v/>
      </c>
      <c r="B1171" s="180" t="s">
        <v>1532</v>
      </c>
      <c r="C1171" s="204" t="s">
        <v>730</v>
      </c>
      <c r="D1171" s="219" t="s">
        <v>1336</v>
      </c>
      <c r="E1171" s="274" t="s">
        <v>2878</v>
      </c>
    </row>
    <row r="1172" spans="1:5" x14ac:dyDescent="0.25">
      <c r="A1172" s="206" t="str">
        <f t="shared" si="28"/>
        <v/>
      </c>
      <c r="B1172" s="180" t="s">
        <v>1532</v>
      </c>
      <c r="C1172" s="204" t="s">
        <v>730</v>
      </c>
      <c r="D1172" s="219" t="s">
        <v>1336</v>
      </c>
      <c r="E1172" s="274" t="s">
        <v>2905</v>
      </c>
    </row>
    <row r="1173" spans="1:5" x14ac:dyDescent="0.25">
      <c r="A1173" s="206" t="str">
        <f t="shared" si="28"/>
        <v/>
      </c>
      <c r="B1173" s="180" t="s">
        <v>1532</v>
      </c>
      <c r="C1173" s="204" t="s">
        <v>730</v>
      </c>
      <c r="D1173" s="219" t="s">
        <v>1336</v>
      </c>
      <c r="E1173" s="274" t="s">
        <v>2115</v>
      </c>
    </row>
    <row r="1174" spans="1:5" x14ac:dyDescent="0.25">
      <c r="A1174" s="206" t="str">
        <f t="shared" si="28"/>
        <v/>
      </c>
      <c r="B1174" s="180" t="s">
        <v>1532</v>
      </c>
      <c r="C1174" s="204" t="s">
        <v>730</v>
      </c>
      <c r="D1174" s="219" t="s">
        <v>1336</v>
      </c>
      <c r="E1174" s="274" t="s">
        <v>2117</v>
      </c>
    </row>
    <row r="1175" spans="1:5" x14ac:dyDescent="0.25">
      <c r="A1175" s="206" t="str">
        <f t="shared" si="28"/>
        <v/>
      </c>
      <c r="B1175" s="180" t="s">
        <v>1532</v>
      </c>
      <c r="C1175" s="204" t="s">
        <v>730</v>
      </c>
      <c r="D1175" s="219" t="s">
        <v>1336</v>
      </c>
      <c r="E1175" s="274" t="s">
        <v>2799</v>
      </c>
    </row>
    <row r="1176" spans="1:5" x14ac:dyDescent="0.25">
      <c r="A1176" s="206" t="str">
        <f t="shared" si="28"/>
        <v/>
      </c>
      <c r="B1176" s="180" t="s">
        <v>1532</v>
      </c>
      <c r="C1176" s="204" t="s">
        <v>730</v>
      </c>
      <c r="D1176" s="219" t="s">
        <v>1336</v>
      </c>
      <c r="E1176" s="274" t="s">
        <v>2800</v>
      </c>
    </row>
    <row r="1177" spans="1:5" x14ac:dyDescent="0.25">
      <c r="A1177" s="206" t="str">
        <f t="shared" si="28"/>
        <v/>
      </c>
      <c r="B1177" s="180" t="s">
        <v>1532</v>
      </c>
      <c r="C1177" s="204" t="s">
        <v>730</v>
      </c>
      <c r="D1177" s="219" t="s">
        <v>1336</v>
      </c>
      <c r="E1177" s="274" t="s">
        <v>2801</v>
      </c>
    </row>
    <row r="1178" spans="1:5" x14ac:dyDescent="0.25">
      <c r="A1178" s="206" t="str">
        <f t="shared" si="28"/>
        <v/>
      </c>
      <c r="B1178" s="180" t="s">
        <v>1532</v>
      </c>
      <c r="C1178" s="204" t="s">
        <v>730</v>
      </c>
      <c r="D1178" s="219" t="s">
        <v>1336</v>
      </c>
      <c r="E1178" s="274" t="s">
        <v>2122</v>
      </c>
    </row>
    <row r="1179" spans="1:5" x14ac:dyDescent="0.25">
      <c r="A1179" s="206" t="str">
        <f t="shared" si="28"/>
        <v/>
      </c>
      <c r="B1179" s="180" t="s">
        <v>1532</v>
      </c>
      <c r="C1179" s="204" t="s">
        <v>730</v>
      </c>
      <c r="D1179" s="219" t="s">
        <v>1336</v>
      </c>
      <c r="E1179" s="274" t="s">
        <v>2124</v>
      </c>
    </row>
    <row r="1180" spans="1:5" x14ac:dyDescent="0.25">
      <c r="A1180" s="206" t="str">
        <f t="shared" si="28"/>
        <v/>
      </c>
      <c r="B1180" s="180" t="s">
        <v>1532</v>
      </c>
      <c r="C1180" s="204" t="s">
        <v>730</v>
      </c>
      <c r="D1180" s="219" t="s">
        <v>1336</v>
      </c>
      <c r="E1180" s="274" t="s">
        <v>2895</v>
      </c>
    </row>
    <row r="1181" spans="1:5" x14ac:dyDescent="0.25">
      <c r="A1181" s="206" t="str">
        <f t="shared" si="28"/>
        <v/>
      </c>
      <c r="B1181" s="180" t="s">
        <v>1532</v>
      </c>
      <c r="C1181" s="204" t="s">
        <v>730</v>
      </c>
      <c r="D1181" s="219" t="s">
        <v>1336</v>
      </c>
      <c r="E1181" s="274" t="s">
        <v>2127</v>
      </c>
    </row>
    <row r="1182" spans="1:5" x14ac:dyDescent="0.25">
      <c r="A1182" s="206" t="str">
        <f t="shared" si="28"/>
        <v/>
      </c>
      <c r="B1182" s="180" t="s">
        <v>1532</v>
      </c>
      <c r="C1182" s="204" t="s">
        <v>730</v>
      </c>
      <c r="D1182" s="219" t="s">
        <v>1336</v>
      </c>
      <c r="E1182" s="274" t="s">
        <v>2803</v>
      </c>
    </row>
    <row r="1183" spans="1:5" x14ac:dyDescent="0.25">
      <c r="A1183" s="206" t="str">
        <f t="shared" si="28"/>
        <v/>
      </c>
      <c r="B1183" s="180" t="s">
        <v>1532</v>
      </c>
      <c r="C1183" s="204" t="s">
        <v>730</v>
      </c>
      <c r="D1183" s="219" t="s">
        <v>1336</v>
      </c>
      <c r="E1183" s="274" t="s">
        <v>2804</v>
      </c>
    </row>
    <row r="1184" spans="1:5" x14ac:dyDescent="0.25">
      <c r="A1184" s="206" t="str">
        <f t="shared" si="28"/>
        <v/>
      </c>
      <c r="B1184" s="180" t="s">
        <v>1532</v>
      </c>
      <c r="C1184" s="204" t="s">
        <v>730</v>
      </c>
      <c r="D1184" s="219" t="s">
        <v>1336</v>
      </c>
      <c r="E1184" s="274" t="s">
        <v>2130</v>
      </c>
    </row>
    <row r="1185" spans="1:5" x14ac:dyDescent="0.25">
      <c r="A1185" s="206" t="str">
        <f t="shared" si="28"/>
        <v/>
      </c>
      <c r="B1185" s="180" t="s">
        <v>1532</v>
      </c>
      <c r="C1185" s="204" t="s">
        <v>730</v>
      </c>
      <c r="D1185" s="219" t="s">
        <v>1336</v>
      </c>
      <c r="E1185" s="274" t="s">
        <v>3176</v>
      </c>
    </row>
    <row r="1186" spans="1:5" x14ac:dyDescent="0.25">
      <c r="A1186" s="206" t="str">
        <f t="shared" si="28"/>
        <v/>
      </c>
      <c r="B1186" s="180" t="s">
        <v>1532</v>
      </c>
      <c r="C1186" s="204" t="s">
        <v>730</v>
      </c>
      <c r="D1186" s="219" t="s">
        <v>1336</v>
      </c>
      <c r="E1186" s="274" t="s">
        <v>3177</v>
      </c>
    </row>
    <row r="1187" spans="1:5" x14ac:dyDescent="0.25">
      <c r="A1187" s="206" t="str">
        <f t="shared" si="28"/>
        <v/>
      </c>
      <c r="B1187" s="180" t="s">
        <v>1532</v>
      </c>
      <c r="C1187" s="204" t="s">
        <v>730</v>
      </c>
      <c r="D1187" s="219" t="s">
        <v>1336</v>
      </c>
      <c r="E1187" s="274" t="s">
        <v>2131</v>
      </c>
    </row>
    <row r="1188" spans="1:5" x14ac:dyDescent="0.25">
      <c r="A1188" s="206" t="str">
        <f t="shared" si="28"/>
        <v/>
      </c>
      <c r="B1188" s="180" t="s">
        <v>1532</v>
      </c>
      <c r="C1188" s="204" t="s">
        <v>730</v>
      </c>
      <c r="D1188" s="219" t="s">
        <v>1336</v>
      </c>
      <c r="E1188" s="274" t="s">
        <v>2896</v>
      </c>
    </row>
    <row r="1189" spans="1:5" x14ac:dyDescent="0.25">
      <c r="A1189" s="206" t="str">
        <f t="shared" si="28"/>
        <v/>
      </c>
      <c r="B1189" s="180" t="s">
        <v>1532</v>
      </c>
      <c r="C1189" s="204" t="s">
        <v>730</v>
      </c>
      <c r="D1189" s="219" t="s">
        <v>1336</v>
      </c>
      <c r="E1189" s="274" t="s">
        <v>2132</v>
      </c>
    </row>
    <row r="1190" spans="1:5" x14ac:dyDescent="0.25">
      <c r="A1190" s="206" t="str">
        <f t="shared" si="28"/>
        <v/>
      </c>
      <c r="B1190" s="180" t="s">
        <v>1532</v>
      </c>
      <c r="C1190" s="204" t="s">
        <v>730</v>
      </c>
      <c r="D1190" s="219" t="s">
        <v>1336</v>
      </c>
      <c r="E1190" s="274" t="s">
        <v>2875</v>
      </c>
    </row>
    <row r="1191" spans="1:5" x14ac:dyDescent="0.25">
      <c r="A1191" s="206" t="str">
        <f t="shared" si="28"/>
        <v/>
      </c>
      <c r="B1191" s="180" t="s">
        <v>1532</v>
      </c>
      <c r="C1191" s="204" t="s">
        <v>730</v>
      </c>
      <c r="D1191" s="219" t="s">
        <v>1336</v>
      </c>
      <c r="E1191" s="274" t="s">
        <v>1965</v>
      </c>
    </row>
  </sheetData>
  <conditionalFormatting sqref="H2:H42">
    <cfRule type="duplicateValues" dxfId="28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8637BA48964E4B8B0D7BFCB433FF28" ma:contentTypeVersion="1" ma:contentTypeDescription="Opret et nyt dokument." ma:contentTypeScope="" ma:versionID="a54b7d645bae895ebd2b6d1be50bcfcd">
  <xsd:schema xmlns:xsd="http://www.w3.org/2001/XMLSchema" xmlns:xs="http://www.w3.org/2001/XMLSchema" xmlns:p="http://schemas.microsoft.com/office/2006/metadata/properties" xmlns:ns2="c4e28957-c028-4d56-bead-2ac249624fb9" targetNamespace="http://schemas.microsoft.com/office/2006/metadata/properties" ma:root="true" ma:fieldsID="d6d0c61837fda225e951a9892ba147a1" ns2:_="">
    <xsd:import namespace="c4e28957-c028-4d56-bead-2ac249624fb9"/>
    <xsd:element name="properties">
      <xsd:complexType>
        <xsd:sequence>
          <xsd:element name="documentManagement">
            <xsd:complexType>
              <xsd:all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28957-c028-4d56-bead-2ac249624fb9" elementFormDefault="qualified">
    <xsd:import namespace="http://schemas.microsoft.com/office/2006/documentManagement/types"/>
    <xsd:import namespace="http://schemas.microsoft.com/office/infopath/2007/PartnerControls"/>
    <xsd:element name="Kommentar" ma:index="8" nillable="true" ma:displayName="Kommentar" ma:internalName="Kommentar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mmentar xmlns="c4e28957-c028-4d56-bead-2ac249624fb9" xsi:nil="true"/>
  </documentManagement>
</p:properties>
</file>

<file path=customXml/itemProps1.xml><?xml version="1.0" encoding="utf-8"?>
<ds:datastoreItem xmlns:ds="http://schemas.openxmlformats.org/officeDocument/2006/customXml" ds:itemID="{83A13103-D7B0-44D4-9E70-231544EAC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28957-c028-4d56-bead-2ac249624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E8334-28E5-4180-B8CD-8CD0C08BE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50F01-3321-4045-85EC-24FA1C14F851}">
  <ds:schemaRefs>
    <ds:schemaRef ds:uri="c4e28957-c028-4d56-bead-2ac249624fb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51</vt:i4>
      </vt:variant>
    </vt:vector>
  </HeadingPairs>
  <TitlesOfParts>
    <vt:vector size="60" baseType="lpstr">
      <vt:lpstr> område</vt:lpstr>
      <vt:lpstr>menu</vt:lpstr>
      <vt:lpstr>nyansættelse</vt:lpstr>
      <vt:lpstr>ændring</vt:lpstr>
      <vt:lpstr>fratrædelse</vt:lpstr>
      <vt:lpstr>Fraværsskema</vt:lpstr>
      <vt:lpstr>lønaftale</vt:lpstr>
      <vt:lpstr>Ark2</vt:lpstr>
      <vt:lpstr>TR FTR AMIR</vt:lpstr>
      <vt:lpstr>afdeling</vt:lpstr>
      <vt:lpstr>menu!aftale</vt:lpstr>
      <vt:lpstr>aftale</vt:lpstr>
      <vt:lpstr>menu!aktivitet</vt:lpstr>
      <vt:lpstr>aktivitet</vt:lpstr>
      <vt:lpstr>menu!ansættelsesforhold</vt:lpstr>
      <vt:lpstr>ansættelsesforhold</vt:lpstr>
      <vt:lpstr>menu!attester</vt:lpstr>
      <vt:lpstr>attester</vt:lpstr>
      <vt:lpstr>menu!begrundelse</vt:lpstr>
      <vt:lpstr>begrundelse</vt:lpstr>
      <vt:lpstr>menu!dækning</vt:lpstr>
      <vt:lpstr>dækning</vt:lpstr>
      <vt:lpstr>menu!fratrædelse</vt:lpstr>
      <vt:lpstr>fratrædelse</vt:lpstr>
      <vt:lpstr>menu!funktion</vt:lpstr>
      <vt:lpstr>funktion</vt:lpstr>
      <vt:lpstr>menu!geografi</vt:lpstr>
      <vt:lpstr>geografi</vt:lpstr>
      <vt:lpstr>menu!individuel</vt:lpstr>
      <vt:lpstr>individuel</vt:lpstr>
      <vt:lpstr>menu!ja</vt:lpstr>
      <vt:lpstr>ja</vt:lpstr>
      <vt:lpstr>menu!janej</vt:lpstr>
      <vt:lpstr>janej</vt:lpstr>
      <vt:lpstr>menu!makreds</vt:lpstr>
      <vt:lpstr>makreds</vt:lpstr>
      <vt:lpstr>nummer</vt:lpstr>
      <vt:lpstr>område</vt:lpstr>
      <vt:lpstr>menu!orlov</vt:lpstr>
      <vt:lpstr>orlov</vt:lpstr>
      <vt:lpstr>menu!rolle</vt:lpstr>
      <vt:lpstr>rolle</vt:lpstr>
      <vt:lpstr>skattekort</vt:lpstr>
      <vt:lpstr>menu!Sprogkrav</vt:lpstr>
      <vt:lpstr>Sprogkrav</vt:lpstr>
      <vt:lpstr>menu!tillæg</vt:lpstr>
      <vt:lpstr>tillæg</vt:lpstr>
      <vt:lpstr>lønaftale!trin</vt:lpstr>
      <vt:lpstr>menu!trin</vt:lpstr>
      <vt:lpstr>trin</vt:lpstr>
      <vt:lpstr>fratrædelse!Udskriftsområde</vt:lpstr>
      <vt:lpstr>Fraværsskema!Udskriftsområde</vt:lpstr>
      <vt:lpstr>lønaftale!Udskriftsområde</vt:lpstr>
      <vt:lpstr>nyansættelse!Udskriftsområde</vt:lpstr>
      <vt:lpstr>ændring!Udskriftsområde</vt:lpstr>
      <vt:lpstr>Fraværsskema!Udskriftstitler</vt:lpstr>
      <vt:lpstr>menu!vagttype</vt:lpstr>
      <vt:lpstr>vagttype</vt:lpstr>
      <vt:lpstr>menu!årsag</vt:lpstr>
      <vt:lpstr>årsag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Maria Daugaard Rasmussen</dc:creator>
  <cp:lastModifiedBy>Hanne Marianne Bonde</cp:lastModifiedBy>
  <cp:lastPrinted>2020-02-04T12:15:19Z</cp:lastPrinted>
  <dcterms:created xsi:type="dcterms:W3CDTF">2013-12-11T12:13:27Z</dcterms:created>
  <dcterms:modified xsi:type="dcterms:W3CDTF">2020-09-09T07:57:08Z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0x010100518637BA48964E4B8B0D7BFCB433FF28</vt:lpwstr>
  </property>
</Properties>
</file>